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adfahren\_Support\Marschtabelle berechnen\Handbuch\"/>
    </mc:Choice>
  </mc:AlternateContent>
  <xr:revisionPtr revIDLastSave="0" documentId="13_ncr:1_{53851FC9-6715-4795-8EAB-EA3346FCDD1B}" xr6:coauthVersionLast="47" xr6:coauthVersionMax="47" xr10:uidLastSave="{00000000-0000-0000-0000-000000000000}"/>
  <bookViews>
    <workbookView xWindow="-120" yWindow="-120" windowWidth="24240" windowHeight="13740" xr2:uid="{15DEE9A9-A3D1-46A6-B4E2-64F06DE9D305}"/>
  </bookViews>
  <sheets>
    <sheet name="Tabelle1" sheetId="1" r:id="rId1"/>
    <sheet name="Tabelle2" sheetId="4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46" i="1" l="1"/>
  <c r="C46" i="1" s="1"/>
  <c r="X46" i="1"/>
  <c r="W47" i="1"/>
  <c r="C47" i="1" s="1"/>
  <c r="X47" i="1"/>
  <c r="W7" i="1"/>
  <c r="X7" i="1"/>
  <c r="W8" i="1"/>
  <c r="C8" i="1" s="1"/>
  <c r="X8" i="1"/>
  <c r="W9" i="1"/>
  <c r="C9" i="1" s="1"/>
  <c r="X9" i="1"/>
  <c r="W10" i="1"/>
  <c r="C10" i="1" s="1"/>
  <c r="X10" i="1"/>
  <c r="W11" i="1"/>
  <c r="X11" i="1"/>
  <c r="W12" i="1"/>
  <c r="C12" i="1" s="1"/>
  <c r="X12" i="1"/>
  <c r="W13" i="1"/>
  <c r="C13" i="1" s="1"/>
  <c r="X13" i="1"/>
  <c r="W14" i="1"/>
  <c r="C14" i="1" s="1"/>
  <c r="X14" i="1"/>
  <c r="W15" i="1"/>
  <c r="X15" i="1"/>
  <c r="W16" i="1"/>
  <c r="C16" i="1" s="1"/>
  <c r="X16" i="1"/>
  <c r="W17" i="1"/>
  <c r="X17" i="1"/>
  <c r="W18" i="1"/>
  <c r="C18" i="1" s="1"/>
  <c r="X18" i="1"/>
  <c r="W19" i="1"/>
  <c r="X19" i="1"/>
  <c r="W20" i="1"/>
  <c r="C20" i="1" s="1"/>
  <c r="X20" i="1"/>
  <c r="W21" i="1"/>
  <c r="X21" i="1"/>
  <c r="W22" i="1"/>
  <c r="C22" i="1" s="1"/>
  <c r="X22" i="1"/>
  <c r="W23" i="1"/>
  <c r="X23" i="1"/>
  <c r="W24" i="1"/>
  <c r="C24" i="1" s="1"/>
  <c r="X24" i="1"/>
  <c r="W25" i="1"/>
  <c r="C25" i="1" s="1"/>
  <c r="X25" i="1"/>
  <c r="C26" i="1"/>
  <c r="W26" i="1"/>
  <c r="X26" i="1"/>
  <c r="W27" i="1"/>
  <c r="X27" i="1"/>
  <c r="W28" i="1"/>
  <c r="X28" i="1"/>
  <c r="W29" i="1"/>
  <c r="X29" i="1"/>
  <c r="W30" i="1"/>
  <c r="C30" i="1" s="1"/>
  <c r="X30" i="1"/>
  <c r="W31" i="1"/>
  <c r="X31" i="1"/>
  <c r="W32" i="1"/>
  <c r="C32" i="1" s="1"/>
  <c r="X32" i="1"/>
  <c r="W33" i="1"/>
  <c r="C33" i="1" s="1"/>
  <c r="X33" i="1"/>
  <c r="W34" i="1"/>
  <c r="C34" i="1" s="1"/>
  <c r="X34" i="1"/>
  <c r="W35" i="1"/>
  <c r="X35" i="1"/>
  <c r="W36" i="1"/>
  <c r="C36" i="1" s="1"/>
  <c r="X36" i="1"/>
  <c r="W37" i="1"/>
  <c r="X37" i="1"/>
  <c r="W38" i="1"/>
  <c r="C38" i="1" s="1"/>
  <c r="X38" i="1"/>
  <c r="W39" i="1"/>
  <c r="X39" i="1"/>
  <c r="W40" i="1"/>
  <c r="C40" i="1" s="1"/>
  <c r="X40" i="1"/>
  <c r="W41" i="1"/>
  <c r="X41" i="1"/>
  <c r="W42" i="1"/>
  <c r="X42" i="1"/>
  <c r="W43" i="1"/>
  <c r="X43" i="1"/>
  <c r="W44" i="1"/>
  <c r="C44" i="1" s="1"/>
  <c r="X44" i="1"/>
  <c r="W45" i="1"/>
  <c r="X45" i="1"/>
  <c r="W48" i="1"/>
  <c r="C48" i="1" s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W6" i="1"/>
  <c r="C55" i="1" l="1"/>
  <c r="C53" i="1"/>
  <c r="C51" i="1"/>
  <c r="C50" i="1"/>
  <c r="C43" i="1"/>
  <c r="C39" i="1"/>
  <c r="C35" i="1"/>
  <c r="C29" i="1"/>
  <c r="C42" i="1"/>
  <c r="C31" i="1"/>
  <c r="C28" i="1"/>
  <c r="C19" i="1"/>
  <c r="C45" i="1"/>
  <c r="C41" i="1"/>
  <c r="C37" i="1"/>
  <c r="C56" i="1"/>
  <c r="C52" i="1"/>
  <c r="C49" i="1"/>
  <c r="C17" i="1"/>
  <c r="C54" i="1"/>
  <c r="C27" i="1"/>
  <c r="C21" i="1"/>
  <c r="C23" i="1"/>
  <c r="C15" i="1"/>
  <c r="C11" i="1"/>
  <c r="C7" i="1"/>
  <c r="N5" i="1"/>
  <c r="X6" i="1" s="1"/>
  <c r="X57" i="1"/>
  <c r="X3" i="1" l="1"/>
  <c r="E3" i="1"/>
  <c r="G2" i="1" l="1"/>
  <c r="M5" i="1" l="1"/>
  <c r="V5" i="1"/>
  <c r="H5" i="1"/>
  <c r="I5" i="1"/>
  <c r="J5" i="1"/>
  <c r="K5" i="1"/>
  <c r="L5" i="1"/>
  <c r="Q5" i="1"/>
  <c r="R5" i="1"/>
  <c r="S5" i="1"/>
  <c r="T5" i="1"/>
  <c r="U5" i="1"/>
  <c r="A3" i="1" l="1"/>
  <c r="B3" i="1"/>
  <c r="G3" i="1" s="1"/>
  <c r="P5" i="1" s="1"/>
  <c r="C57" i="1"/>
  <c r="C6" i="1"/>
  <c r="F6" i="1"/>
  <c r="F7" i="1" l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W3" i="1"/>
  <c r="R2" i="1" s="1"/>
  <c r="F46" i="1" l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R46" i="1"/>
  <c r="R47" i="1"/>
  <c r="R11" i="1"/>
  <c r="R12" i="1"/>
  <c r="R30" i="1"/>
  <c r="R20" i="1"/>
  <c r="R14" i="1"/>
  <c r="R18" i="1"/>
  <c r="R19" i="1"/>
  <c r="R24" i="1"/>
  <c r="R26" i="1"/>
  <c r="R35" i="1"/>
  <c r="R39" i="1"/>
  <c r="R43" i="1"/>
  <c r="R34" i="1"/>
  <c r="R22" i="1"/>
  <c r="R23" i="1"/>
  <c r="R25" i="1"/>
  <c r="R32" i="1"/>
  <c r="R7" i="1"/>
  <c r="R53" i="1"/>
  <c r="R44" i="1"/>
  <c r="R40" i="1"/>
  <c r="R41" i="1"/>
  <c r="R27" i="1"/>
  <c r="R52" i="1"/>
  <c r="R51" i="1"/>
  <c r="R28" i="1"/>
  <c r="R49" i="1"/>
  <c r="R42" i="1"/>
  <c r="R21" i="1"/>
  <c r="R50" i="1"/>
  <c r="R37" i="1"/>
  <c r="R8" i="1"/>
  <c r="R54" i="1"/>
  <c r="R17" i="1"/>
  <c r="R29" i="1"/>
  <c r="R13" i="1"/>
  <c r="R33" i="1"/>
  <c r="R9" i="1"/>
  <c r="R56" i="1"/>
  <c r="R38" i="1"/>
  <c r="R48" i="1"/>
  <c r="R45" i="1"/>
  <c r="R10" i="1"/>
  <c r="R55" i="1"/>
  <c r="R36" i="1"/>
  <c r="R31" i="1"/>
  <c r="R15" i="1"/>
  <c r="R16" i="1"/>
  <c r="Q2" i="1"/>
  <c r="U2" i="1"/>
  <c r="P2" i="1"/>
  <c r="V2" i="1"/>
  <c r="R57" i="1"/>
  <c r="R6" i="1"/>
  <c r="S2" i="1"/>
  <c r="T2" i="1"/>
  <c r="T46" i="1" l="1"/>
  <c r="T47" i="1"/>
  <c r="U46" i="1"/>
  <c r="U47" i="1"/>
  <c r="S46" i="1"/>
  <c r="S47" i="1"/>
  <c r="V47" i="1"/>
  <c r="V46" i="1"/>
  <c r="P46" i="1"/>
  <c r="P47" i="1"/>
  <c r="Q47" i="1"/>
  <c r="Q46" i="1"/>
  <c r="Q11" i="1"/>
  <c r="Q20" i="1"/>
  <c r="Q18" i="1"/>
  <c r="Q8" i="1"/>
  <c r="Q12" i="1"/>
  <c r="Q14" i="1"/>
  <c r="Q30" i="1"/>
  <c r="Q33" i="1"/>
  <c r="Q24" i="1"/>
  <c r="Q26" i="1"/>
  <c r="Q53" i="1"/>
  <c r="Q55" i="1"/>
  <c r="Q56" i="1"/>
  <c r="Q35" i="1"/>
  <c r="Q39" i="1"/>
  <c r="Q43" i="1"/>
  <c r="Q54" i="1"/>
  <c r="Q29" i="1"/>
  <c r="Q31" i="1"/>
  <c r="Q49" i="1"/>
  <c r="Q50" i="1"/>
  <c r="Q51" i="1"/>
  <c r="Q52" i="1"/>
  <c r="Q25" i="1"/>
  <c r="Q32" i="1"/>
  <c r="Q45" i="1"/>
  <c r="Q41" i="1"/>
  <c r="Q37" i="1"/>
  <c r="Q22" i="1"/>
  <c r="Q23" i="1"/>
  <c r="Q15" i="1"/>
  <c r="Q42" i="1"/>
  <c r="Q21" i="1"/>
  <c r="Q16" i="1"/>
  <c r="Q19" i="1"/>
  <c r="Q27" i="1"/>
  <c r="Q38" i="1"/>
  <c r="Q48" i="1"/>
  <c r="Q7" i="1"/>
  <c r="Q36" i="1"/>
  <c r="Q17" i="1"/>
  <c r="Q44" i="1"/>
  <c r="Q40" i="1"/>
  <c r="Q28" i="1"/>
  <c r="Q13" i="1"/>
  <c r="Q9" i="1"/>
  <c r="Q34" i="1"/>
  <c r="Q10" i="1"/>
  <c r="S18" i="1"/>
  <c r="S7" i="1"/>
  <c r="S30" i="1"/>
  <c r="S9" i="1"/>
  <c r="S10" i="1"/>
  <c r="S12" i="1"/>
  <c r="S23" i="1"/>
  <c r="S25" i="1"/>
  <c r="S33" i="1"/>
  <c r="S40" i="1"/>
  <c r="S44" i="1"/>
  <c r="S15" i="1"/>
  <c r="S28" i="1"/>
  <c r="S24" i="1"/>
  <c r="S16" i="1"/>
  <c r="S34" i="1"/>
  <c r="S36" i="1"/>
  <c r="S35" i="1"/>
  <c r="S31" i="1"/>
  <c r="S26" i="1"/>
  <c r="S19" i="1"/>
  <c r="S54" i="1"/>
  <c r="S37" i="1"/>
  <c r="S55" i="1"/>
  <c r="S51" i="1"/>
  <c r="S43" i="1"/>
  <c r="S39" i="1"/>
  <c r="S41" i="1"/>
  <c r="S22" i="1"/>
  <c r="S8" i="1"/>
  <c r="S42" i="1"/>
  <c r="S38" i="1"/>
  <c r="S52" i="1"/>
  <c r="S21" i="1"/>
  <c r="S48" i="1"/>
  <c r="S11" i="1"/>
  <c r="S17" i="1"/>
  <c r="S14" i="1"/>
  <c r="S32" i="1"/>
  <c r="S53" i="1"/>
  <c r="S50" i="1"/>
  <c r="S29" i="1"/>
  <c r="S49" i="1"/>
  <c r="S13" i="1"/>
  <c r="S20" i="1"/>
  <c r="S27" i="1"/>
  <c r="S56" i="1"/>
  <c r="S45" i="1"/>
  <c r="V36" i="1"/>
  <c r="V40" i="1"/>
  <c r="V44" i="1"/>
  <c r="V42" i="1"/>
  <c r="V45" i="1"/>
  <c r="V51" i="1"/>
  <c r="V23" i="1"/>
  <c r="V16" i="1"/>
  <c r="V8" i="1"/>
  <c r="V29" i="1"/>
  <c r="V21" i="1"/>
  <c r="V17" i="1"/>
  <c r="V13" i="1"/>
  <c r="V56" i="1"/>
  <c r="V50" i="1"/>
  <c r="V38" i="1"/>
  <c r="V25" i="1"/>
  <c r="V30" i="1"/>
  <c r="V18" i="1"/>
  <c r="V37" i="1"/>
  <c r="V55" i="1"/>
  <c r="V49" i="1"/>
  <c r="V14" i="1"/>
  <c r="V32" i="1"/>
  <c r="V33" i="1"/>
  <c r="V7" i="1"/>
  <c r="V9" i="1"/>
  <c r="V31" i="1"/>
  <c r="V54" i="1"/>
  <c r="V48" i="1"/>
  <c r="V20" i="1"/>
  <c r="V43" i="1"/>
  <c r="V39" i="1"/>
  <c r="V35" i="1"/>
  <c r="V28" i="1"/>
  <c r="V19" i="1"/>
  <c r="V41" i="1"/>
  <c r="V53" i="1"/>
  <c r="V34" i="1"/>
  <c r="V15" i="1"/>
  <c r="V10" i="1"/>
  <c r="V11" i="1"/>
  <c r="V24" i="1"/>
  <c r="V12" i="1"/>
  <c r="V26" i="1"/>
  <c r="V52" i="1"/>
  <c r="V27" i="1"/>
  <c r="V22" i="1"/>
  <c r="P36" i="1"/>
  <c r="P40" i="1"/>
  <c r="P44" i="1"/>
  <c r="P35" i="1"/>
  <c r="P39" i="1"/>
  <c r="P43" i="1"/>
  <c r="P50" i="1"/>
  <c r="P52" i="1"/>
  <c r="P53" i="1"/>
  <c r="P54" i="1"/>
  <c r="P55" i="1"/>
  <c r="P56" i="1"/>
  <c r="P49" i="1"/>
  <c r="P51" i="1"/>
  <c r="P38" i="1"/>
  <c r="P42" i="1"/>
  <c r="P48" i="1"/>
  <c r="P37" i="1"/>
  <c r="P29" i="1"/>
  <c r="P21" i="1"/>
  <c r="P17" i="1"/>
  <c r="P13" i="1"/>
  <c r="P25" i="1"/>
  <c r="P30" i="1"/>
  <c r="P18" i="1"/>
  <c r="P14" i="1"/>
  <c r="P32" i="1"/>
  <c r="P33" i="1"/>
  <c r="P7" i="1"/>
  <c r="P9" i="1"/>
  <c r="P31" i="1"/>
  <c r="P20" i="1"/>
  <c r="P28" i="1"/>
  <c r="P19" i="1"/>
  <c r="P34" i="1"/>
  <c r="P15" i="1"/>
  <c r="P10" i="1"/>
  <c r="P11" i="1"/>
  <c r="P24" i="1"/>
  <c r="P12" i="1"/>
  <c r="P41" i="1"/>
  <c r="P26" i="1"/>
  <c r="P27" i="1"/>
  <c r="P22" i="1"/>
  <c r="P45" i="1"/>
  <c r="P23" i="1"/>
  <c r="P16" i="1"/>
  <c r="P8" i="1"/>
  <c r="T42" i="1"/>
  <c r="T56" i="1"/>
  <c r="T49" i="1"/>
  <c r="T14" i="1"/>
  <c r="T32" i="1"/>
  <c r="T33" i="1"/>
  <c r="T7" i="1"/>
  <c r="T9" i="1"/>
  <c r="T43" i="1"/>
  <c r="T39" i="1"/>
  <c r="T31" i="1"/>
  <c r="T41" i="1"/>
  <c r="T54" i="1"/>
  <c r="T20" i="1"/>
  <c r="T55" i="1"/>
  <c r="T51" i="1"/>
  <c r="T35" i="1"/>
  <c r="T28" i="1"/>
  <c r="T19" i="1"/>
  <c r="T38" i="1"/>
  <c r="T48" i="1"/>
  <c r="T34" i="1"/>
  <c r="T15" i="1"/>
  <c r="T10" i="1"/>
  <c r="T11" i="1"/>
  <c r="T24" i="1"/>
  <c r="T12" i="1"/>
  <c r="T36" i="1"/>
  <c r="T26" i="1"/>
  <c r="T45" i="1"/>
  <c r="T52" i="1"/>
  <c r="T27" i="1"/>
  <c r="T22" i="1"/>
  <c r="T44" i="1"/>
  <c r="T40" i="1"/>
  <c r="T23" i="1"/>
  <c r="T16" i="1"/>
  <c r="T8" i="1"/>
  <c r="T53" i="1"/>
  <c r="T50" i="1"/>
  <c r="T29" i="1"/>
  <c r="T21" i="1"/>
  <c r="T37" i="1"/>
  <c r="T17" i="1"/>
  <c r="T13" i="1"/>
  <c r="T25" i="1"/>
  <c r="T30" i="1"/>
  <c r="T18" i="1"/>
  <c r="U14" i="1"/>
  <c r="U24" i="1"/>
  <c r="U11" i="1"/>
  <c r="U12" i="1"/>
  <c r="U34" i="1"/>
  <c r="U15" i="1"/>
  <c r="U18" i="1"/>
  <c r="U28" i="1"/>
  <c r="U33" i="1"/>
  <c r="U36" i="1"/>
  <c r="U40" i="1"/>
  <c r="U44" i="1"/>
  <c r="U20" i="1"/>
  <c r="U26" i="1"/>
  <c r="U16" i="1"/>
  <c r="U27" i="1"/>
  <c r="U30" i="1"/>
  <c r="U53" i="1"/>
  <c r="U37" i="1"/>
  <c r="U10" i="1"/>
  <c r="U52" i="1"/>
  <c r="U9" i="1"/>
  <c r="U51" i="1"/>
  <c r="U43" i="1"/>
  <c r="U39" i="1"/>
  <c r="U29" i="1"/>
  <c r="U41" i="1"/>
  <c r="U13" i="1"/>
  <c r="U22" i="1"/>
  <c r="U25" i="1"/>
  <c r="U56" i="1"/>
  <c r="U50" i="1"/>
  <c r="U35" i="1"/>
  <c r="U23" i="1"/>
  <c r="U7" i="1"/>
  <c r="U55" i="1"/>
  <c r="U49" i="1"/>
  <c r="U21" i="1"/>
  <c r="U31" i="1"/>
  <c r="U45" i="1"/>
  <c r="U17" i="1"/>
  <c r="U32" i="1"/>
  <c r="U8" i="1"/>
  <c r="U54" i="1"/>
  <c r="U48" i="1"/>
  <c r="U42" i="1"/>
  <c r="U38" i="1"/>
  <c r="U19" i="1"/>
  <c r="Q6" i="1"/>
  <c r="H6" i="1" s="1"/>
  <c r="I6" i="1"/>
  <c r="R3" i="1"/>
  <c r="U57" i="1"/>
  <c r="U6" i="1"/>
  <c r="P57" i="1"/>
  <c r="Q57" i="1"/>
  <c r="P6" i="1"/>
  <c r="V6" i="1"/>
  <c r="V57" i="1"/>
  <c r="S6" i="1"/>
  <c r="S57" i="1"/>
  <c r="T57" i="1"/>
  <c r="T6" i="1"/>
  <c r="I7" i="1" l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s="1"/>
  <c r="I28" i="1" s="1"/>
  <c r="I29" i="1" s="1"/>
  <c r="I30" i="1" s="1"/>
  <c r="I31" i="1" s="1"/>
  <c r="I32" i="1" s="1"/>
  <c r="I33" i="1" s="1"/>
  <c r="I34" i="1" s="1"/>
  <c r="I35" i="1" s="1"/>
  <c r="I36" i="1" s="1"/>
  <c r="I37" i="1" s="1"/>
  <c r="I38" i="1" s="1"/>
  <c r="I39" i="1" s="1"/>
  <c r="I40" i="1" s="1"/>
  <c r="I41" i="1" s="1"/>
  <c r="I42" i="1" s="1"/>
  <c r="I43" i="1" s="1"/>
  <c r="I44" i="1" s="1"/>
  <c r="I45" i="1" s="1"/>
  <c r="H7" i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Q3" i="1"/>
  <c r="M6" i="1"/>
  <c r="V3" i="1"/>
  <c r="G6" i="1"/>
  <c r="P3" i="1"/>
  <c r="L6" i="1"/>
  <c r="U3" i="1"/>
  <c r="K6" i="1"/>
  <c r="T3" i="1"/>
  <c r="J6" i="1"/>
  <c r="S3" i="1"/>
  <c r="H46" i="1" l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I46" i="1"/>
  <c r="I47" i="1" s="1"/>
  <c r="I48" i="1" s="1"/>
  <c r="I49" i="1" s="1"/>
  <c r="I50" i="1" s="1"/>
  <c r="I51" i="1" s="1"/>
  <c r="I52" i="1" s="1"/>
  <c r="I53" i="1" s="1"/>
  <c r="I54" i="1" s="1"/>
  <c r="I55" i="1" s="1"/>
  <c r="I56" i="1" s="1"/>
  <c r="I57" i="1" s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L7" i="1"/>
  <c r="L8" i="1" s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G46" i="1" l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J46" i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L46" i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M46" i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K46" i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</calcChain>
</file>

<file path=xl/sharedStrings.xml><?xml version="1.0" encoding="utf-8"?>
<sst xmlns="http://schemas.openxmlformats.org/spreadsheetml/2006/main" count="77" uniqueCount="39">
  <si>
    <t>Start</t>
  </si>
  <si>
    <t>Splits</t>
  </si>
  <si>
    <t>Punkte</t>
  </si>
  <si>
    <t>Höhenmeter</t>
  </si>
  <si>
    <t>Leistungs_km</t>
  </si>
  <si>
    <t>Splitzeit
Kontrollschluss</t>
  </si>
  <si>
    <t>Totale</t>
  </si>
  <si>
    <t>Eingabefelder</t>
  </si>
  <si>
    <t>Pausen HH:mm</t>
  </si>
  <si>
    <t>Kontrollschluss</t>
  </si>
  <si>
    <t>Limitzeit Stunden</t>
  </si>
  <si>
    <t>Berechneter Speed für Leistungs-Km</t>
  </si>
  <si>
    <t>Km/h</t>
  </si>
  <si>
    <t>Splitzeit Km/h</t>
  </si>
  <si>
    <t>Alle Zeiten sind Ankunftszeiten… Geplante Pausen verlängern die Zeiten nach dem jeweiligen Eintrag</t>
  </si>
  <si>
    <t>Eingetragen werden nur die gelb hinterlegten Felder, alle anderen werden berechnet</t>
  </si>
  <si>
    <t>Die Geschwindigkeit für den Kontrollschluss wird aus Distanz / (Limitzeit - Pausen) errechnet</t>
  </si>
  <si>
    <t>Beispiel: eine Stunde am Checkpoint 1 ändert alle nachfolgenden Zeilen um + eine Stunde</t>
  </si>
  <si>
    <t>Splitzeit</t>
  </si>
  <si>
    <t>Effektive Zeit</t>
  </si>
  <si>
    <t>Leistungs-%</t>
  </si>
  <si>
    <t>Total Distanz</t>
  </si>
  <si>
    <t>Kletterindex</t>
  </si>
  <si>
    <t>Kletterindex: zur Differenzierung zwischen starken Rollern und starken Bergfahrern</t>
  </si>
  <si>
    <t>Leistungsfaktor</t>
  </si>
  <si>
    <t>© 2022 Fritz Blindenbacher</t>
  </si>
  <si>
    <t>Effektive Zeit: Ankunftszeit am Split xx eintragen</t>
  </si>
  <si>
    <t>Pausen: Total der effektiven Pausen am oder nach einem Split eintragen</t>
  </si>
  <si>
    <t>Kopieren Werte und Format aus Tabelle 1 - Spalten A bis 'Effektive Zeit'</t>
  </si>
  <si>
    <t>Zuerst alte Marschtabelle "Zellen löschen" -&gt; nach Links, und evtl Platz schaffen für mehr Zeilen</t>
  </si>
  <si>
    <t>CP 1</t>
  </si>
  <si>
    <t>CP 2</t>
  </si>
  <si>
    <t>CP 3</t>
  </si>
  <si>
    <t>CP 4</t>
  </si>
  <si>
    <t>CP 5</t>
  </si>
  <si>
    <t>Ziel</t>
  </si>
  <si>
    <t>Leistungsfaktor: % erbringbare Leistung - degressiv von 100?? - ? ; ausschalten mit 100</t>
  </si>
  <si>
    <t>50 = Allrounder, kleinerer Wert = Roller, grösserer Wert = Bergfahrer; Werte von 10 - 90; ausschalten mit 999999</t>
  </si>
  <si>
    <r>
      <t>Mehr Zeilen: -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>VOR</t>
    </r>
    <r>
      <rPr>
        <b/>
        <i/>
        <sz val="11"/>
        <color theme="1"/>
        <rFont val="Calibri"/>
        <family val="2"/>
        <scheme val="minor"/>
      </rPr>
      <t xml:space="preserve"> letzter Zeile einfügen und Formeln ab vorhergehender Zeile bis zuunterst herabziehen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</si>
</sst>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\ hh:mm"/>
    <numFmt numFmtId="166" formatCode="[h]:mm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20" fontId="0" fillId="0" borderId="0" xfId="0" applyNumberFormat="1"/>
    <xf numFmtId="0" fontId="0" fillId="2" borderId="0" xfId="0" applyFill="1"/>
    <xf numFmtId="0" fontId="2" fillId="3" borderId="0" xfId="0" applyFont="1" applyFill="1" applyAlignment="1">
      <alignment horizontal="right"/>
    </xf>
    <xf numFmtId="165" fontId="0" fillId="0" borderId="0" xfId="0" applyNumberFormat="1" applyFill="1"/>
    <xf numFmtId="0" fontId="3" fillId="2" borderId="0" xfId="0" applyFont="1" applyFill="1"/>
    <xf numFmtId="2" fontId="0" fillId="3" borderId="0" xfId="0" applyNumberFormat="1" applyFill="1"/>
    <xf numFmtId="165" fontId="0" fillId="0" borderId="2" xfId="0" applyNumberFormat="1" applyBorder="1"/>
    <xf numFmtId="165" fontId="0" fillId="0" borderId="0" xfId="0" applyNumberFormat="1" applyBorder="1"/>
    <xf numFmtId="0" fontId="1" fillId="0" borderId="0" xfId="0" applyFont="1" applyAlignment="1">
      <alignment horizontal="center" textRotation="90"/>
    </xf>
    <xf numFmtId="164" fontId="1" fillId="0" borderId="0" xfId="0" applyNumberFormat="1" applyFont="1" applyAlignment="1">
      <alignment horizontal="center" textRotation="90"/>
    </xf>
    <xf numFmtId="0" fontId="1" fillId="0" borderId="0" xfId="0" applyFont="1"/>
    <xf numFmtId="165" fontId="0" fillId="0" borderId="0" xfId="0" applyNumberFormat="1"/>
    <xf numFmtId="166" fontId="0" fillId="2" borderId="0" xfId="0" applyNumberFormat="1" applyFill="1"/>
    <xf numFmtId="0" fontId="1" fillId="0" borderId="0" xfId="0" applyFont="1" applyFill="1" applyAlignment="1">
      <alignment horizontal="center" textRotation="90"/>
    </xf>
    <xf numFmtId="0" fontId="3" fillId="2" borderId="0" xfId="0" applyFont="1" applyFill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top" textRotation="90"/>
    </xf>
    <xf numFmtId="0" fontId="3" fillId="3" borderId="6" xfId="0" applyFont="1" applyFill="1" applyBorder="1" applyAlignment="1">
      <alignment horizontal="right"/>
    </xf>
    <xf numFmtId="0" fontId="4" fillId="3" borderId="6" xfId="0" applyNumberFormat="1" applyFont="1" applyFill="1" applyBorder="1"/>
    <xf numFmtId="2" fontId="3" fillId="4" borderId="0" xfId="0" applyNumberFormat="1" applyFont="1" applyFill="1" applyAlignment="1">
      <alignment horizontal="center"/>
    </xf>
    <xf numFmtId="166" fontId="0" fillId="2" borderId="1" xfId="0" applyNumberFormat="1" applyFill="1" applyBorder="1"/>
    <xf numFmtId="166" fontId="0" fillId="2" borderId="4" xfId="0" applyNumberFormat="1" applyFill="1" applyBorder="1"/>
    <xf numFmtId="20" fontId="0" fillId="0" borderId="0" xfId="0" applyNumberForma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166" fontId="4" fillId="3" borderId="6" xfId="0" applyNumberFormat="1" applyFont="1" applyFill="1" applyBorder="1"/>
    <xf numFmtId="166" fontId="4" fillId="3" borderId="5" xfId="0" applyNumberFormat="1" applyFont="1" applyFill="1" applyBorder="1"/>
    <xf numFmtId="166" fontId="3" fillId="3" borderId="6" xfId="0" applyNumberFormat="1" applyFont="1" applyFill="1" applyBorder="1"/>
    <xf numFmtId="0" fontId="1" fillId="0" borderId="0" xfId="0" applyFont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5" fontId="0" fillId="2" borderId="3" xfId="0" applyNumberFormat="1" applyFill="1" applyBorder="1"/>
    <xf numFmtId="0" fontId="5" fillId="0" borderId="0" xfId="0" applyFont="1" applyAlignment="1">
      <alignment horizontal="center"/>
    </xf>
    <xf numFmtId="20" fontId="4" fillId="3" borderId="0" xfId="0" applyNumberFormat="1" applyFont="1" applyFill="1"/>
    <xf numFmtId="164" fontId="0" fillId="0" borderId="0" xfId="0" applyNumberFormat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4" fillId="3" borderId="5" xfId="0" applyNumberFormat="1" applyFont="1" applyFill="1" applyBorder="1"/>
    <xf numFmtId="0" fontId="4" fillId="3" borderId="7" xfId="0" applyFont="1" applyFill="1" applyBorder="1"/>
    <xf numFmtId="0" fontId="0" fillId="3" borderId="6" xfId="0" applyFill="1" applyBorder="1"/>
    <xf numFmtId="0" fontId="0" fillId="0" borderId="0" xfId="0" applyAlignment="1">
      <alignment horizontal="left"/>
    </xf>
    <xf numFmtId="0" fontId="6" fillId="0" borderId="0" xfId="0" applyFont="1" applyBorder="1"/>
    <xf numFmtId="0" fontId="6" fillId="0" borderId="0" xfId="0" applyFont="1"/>
    <xf numFmtId="0" fontId="1" fillId="0" borderId="0" xfId="0" applyFont="1" applyAlignment="1">
      <alignment horizontal="right"/>
    </xf>
    <xf numFmtId="1" fontId="0" fillId="2" borderId="0" xfId="0" applyNumberFormat="1" applyFill="1"/>
    <xf numFmtId="0" fontId="0" fillId="0" borderId="0" xfId="0" applyNumberFormat="1"/>
    <xf numFmtId="0" fontId="1" fillId="0" borderId="0" xfId="0" applyNumberFormat="1" applyFont="1" applyAlignment="1">
      <alignment horizontal="center" textRotation="90"/>
    </xf>
    <xf numFmtId="0" fontId="0" fillId="0" borderId="1" xfId="0" applyNumberFormat="1" applyBorder="1"/>
    <xf numFmtId="164" fontId="4" fillId="3" borderId="9" xfId="0" applyNumberFormat="1" applyFont="1" applyFill="1" applyBorder="1"/>
    <xf numFmtId="166" fontId="0" fillId="0" borderId="0" xfId="0" applyNumberFormat="1" applyFill="1" applyBorder="1"/>
    <xf numFmtId="0" fontId="1" fillId="0" borderId="0" xfId="0" applyFont="1" applyBorder="1"/>
    <xf numFmtId="166" fontId="0" fillId="2" borderId="3" xfId="0" applyNumberFormat="1" applyFill="1" applyBorder="1"/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 wrapText="1"/>
    </xf>
    <xf numFmtId="0" fontId="0" fillId="3" borderId="8" xfId="0" applyFill="1" applyBorder="1" applyAlignment="1">
      <alignment horizontal="center" wrapText="1"/>
    </xf>
    <xf numFmtId="0" fontId="0" fillId="2" borderId="11" xfId="0" applyNumberFormat="1" applyFill="1" applyBorder="1"/>
    <xf numFmtId="165" fontId="0" fillId="2" borderId="10" xfId="0" applyNumberFormat="1" applyFill="1" applyBorder="1"/>
    <xf numFmtId="0" fontId="0" fillId="2" borderId="1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0B883-C827-4A31-B3A2-461C8729295E}">
  <sheetPr>
    <pageSetUpPr fitToPage="1"/>
  </sheetPr>
  <dimension ref="A1:X68"/>
  <sheetViews>
    <sheetView tabSelected="1" workbookViewId="0">
      <selection activeCell="C1" sqref="C1:F1"/>
    </sheetView>
  </sheetViews>
  <sheetFormatPr baseColWidth="10" defaultRowHeight="15" x14ac:dyDescent="0.25"/>
  <cols>
    <col min="1" max="1" width="8.42578125" bestFit="1" customWidth="1"/>
    <col min="2" max="2" width="7" bestFit="1" customWidth="1"/>
    <col min="3" max="3" width="4.5703125" style="2" bestFit="1" customWidth="1"/>
    <col min="4" max="4" width="9.85546875" style="1" customWidth="1"/>
    <col min="5" max="5" width="7.7109375" bestFit="1" customWidth="1"/>
    <col min="6" max="6" width="5" bestFit="1" customWidth="1"/>
    <col min="7" max="13" width="12.140625" customWidth="1"/>
    <col min="15" max="15" width="5" style="50" bestFit="1" customWidth="1"/>
    <col min="16" max="22" width="9.140625" bestFit="1" customWidth="1"/>
    <col min="23" max="23" width="9.140625" style="2" bestFit="1" customWidth="1"/>
    <col min="24" max="24" width="8.7109375" customWidth="1"/>
  </cols>
  <sheetData>
    <row r="1" spans="1:24" ht="18.75" x14ac:dyDescent="0.3">
      <c r="C1" s="57" t="s">
        <v>25</v>
      </c>
      <c r="D1" s="57"/>
      <c r="E1" s="57"/>
      <c r="F1" s="57"/>
      <c r="G1" s="15">
        <v>7</v>
      </c>
      <c r="H1" s="13" t="s">
        <v>10</v>
      </c>
      <c r="K1" s="7" t="s">
        <v>7</v>
      </c>
      <c r="L1" s="4"/>
      <c r="W1" s="58" t="s">
        <v>11</v>
      </c>
      <c r="X1" s="58"/>
    </row>
    <row r="2" spans="1:24" ht="15.75" thickBot="1" x14ac:dyDescent="0.3">
      <c r="C2"/>
      <c r="D2" s="48" t="s">
        <v>22</v>
      </c>
      <c r="E2" s="49">
        <v>50</v>
      </c>
      <c r="G2" s="14">
        <f>G5+G1</f>
        <v>44737.708333333336</v>
      </c>
      <c r="H2" s="13" t="s">
        <v>9</v>
      </c>
      <c r="L2" s="27"/>
      <c r="M2" s="27"/>
      <c r="P2" s="8">
        <f t="shared" ref="P2:V2" si="0">P5*($W3/$B3)</f>
        <v>23.489733413994756</v>
      </c>
      <c r="Q2" s="8">
        <f t="shared" si="0"/>
        <v>24.7757333673643</v>
      </c>
      <c r="R2" s="8">
        <f t="shared" si="0"/>
        <v>26.079719334067683</v>
      </c>
      <c r="S2" s="8">
        <f t="shared" si="0"/>
        <v>27.383705300771069</v>
      </c>
      <c r="T2" s="8">
        <f t="shared" si="0"/>
        <v>28.687691267474452</v>
      </c>
      <c r="U2" s="8">
        <f t="shared" si="0"/>
        <v>29.991677234177835</v>
      </c>
      <c r="V2" s="8">
        <f t="shared" si="0"/>
        <v>31.295663200881222</v>
      </c>
      <c r="W2" s="59"/>
      <c r="X2" s="59"/>
    </row>
    <row r="3" spans="1:24" s="18" customFormat="1" ht="19.5" thickBot="1" x14ac:dyDescent="0.35">
      <c r="A3" s="42">
        <f>SUM(A6:A57)</f>
        <v>33626</v>
      </c>
      <c r="B3" s="21">
        <f>SUM(B6:B57)</f>
        <v>2612</v>
      </c>
      <c r="C3" s="44"/>
      <c r="D3" s="20" t="s">
        <v>6</v>
      </c>
      <c r="E3" s="32">
        <f>SUM(E6:E57)</f>
        <v>0.95833333333333326</v>
      </c>
      <c r="F3" s="43"/>
      <c r="G3" s="22">
        <f>B3/(G1-E3)/24</f>
        <v>18.013793103448275</v>
      </c>
      <c r="H3" s="17">
        <v>19</v>
      </c>
      <c r="I3" s="17">
        <v>20</v>
      </c>
      <c r="J3" s="17">
        <v>21</v>
      </c>
      <c r="K3" s="17">
        <v>22</v>
      </c>
      <c r="L3" s="17">
        <v>23</v>
      </c>
      <c r="M3" s="17">
        <v>24</v>
      </c>
      <c r="N3"/>
      <c r="O3" s="50"/>
      <c r="P3" s="31">
        <f t="shared" ref="P3:X3" si="1">SUM(P6:P57)</f>
        <v>6.0416666666666679</v>
      </c>
      <c r="Q3" s="30">
        <f t="shared" si="1"/>
        <v>5.7280701754385985</v>
      </c>
      <c r="R3" s="30">
        <f t="shared" si="1"/>
        <v>5.4416666666666682</v>
      </c>
      <c r="S3" s="30">
        <f t="shared" si="1"/>
        <v>5.1825396825396819</v>
      </c>
      <c r="T3" s="30">
        <f t="shared" si="1"/>
        <v>4.9469696969696981</v>
      </c>
      <c r="U3" s="30">
        <f t="shared" si="1"/>
        <v>4.7318840579710146</v>
      </c>
      <c r="V3" s="30">
        <f t="shared" si="1"/>
        <v>4.5347222222222223</v>
      </c>
      <c r="W3" s="53">
        <f t="shared" si="1"/>
        <v>3406.0113450292397</v>
      </c>
      <c r="X3" s="38">
        <f t="shared" si="1"/>
        <v>-44731.666666666657</v>
      </c>
    </row>
    <row r="4" spans="1:24" s="11" customFormat="1" ht="78.75" customHeight="1" thickBot="1" x14ac:dyDescent="0.3">
      <c r="A4" s="16" t="s">
        <v>3</v>
      </c>
      <c r="B4" s="16" t="s">
        <v>1</v>
      </c>
      <c r="C4" s="12" t="s">
        <v>20</v>
      </c>
      <c r="D4" s="16" t="s">
        <v>2</v>
      </c>
      <c r="E4" s="11" t="s">
        <v>8</v>
      </c>
      <c r="F4" s="16" t="s">
        <v>21</v>
      </c>
      <c r="G4" s="33" t="s">
        <v>9</v>
      </c>
      <c r="H4" s="19" t="s">
        <v>12</v>
      </c>
      <c r="I4" s="19" t="s">
        <v>12</v>
      </c>
      <c r="J4" s="19" t="s">
        <v>12</v>
      </c>
      <c r="K4" s="19" t="s">
        <v>12</v>
      </c>
      <c r="L4" s="19" t="s">
        <v>12</v>
      </c>
      <c r="M4" s="19" t="s">
        <v>12</v>
      </c>
      <c r="N4" s="11" t="s">
        <v>19</v>
      </c>
      <c r="O4" s="51" t="s">
        <v>24</v>
      </c>
      <c r="P4" s="33" t="s">
        <v>5</v>
      </c>
      <c r="Q4" s="11" t="s">
        <v>13</v>
      </c>
      <c r="R4" s="11" t="s">
        <v>13</v>
      </c>
      <c r="S4" s="11" t="s">
        <v>13</v>
      </c>
      <c r="T4" s="11" t="s">
        <v>13</v>
      </c>
      <c r="U4" s="11" t="s">
        <v>13</v>
      </c>
      <c r="V4" s="11" t="s">
        <v>13</v>
      </c>
      <c r="W4" s="12" t="s">
        <v>4</v>
      </c>
      <c r="X4" s="11" t="s">
        <v>18</v>
      </c>
    </row>
    <row r="5" spans="1:24" ht="21.75" thickBot="1" x14ac:dyDescent="0.4">
      <c r="B5">
        <v>0</v>
      </c>
      <c r="D5" s="5" t="s">
        <v>0</v>
      </c>
      <c r="E5" s="3">
        <v>0</v>
      </c>
      <c r="F5">
        <v>0</v>
      </c>
      <c r="G5" s="36">
        <v>44730.708333333336</v>
      </c>
      <c r="H5" s="6">
        <f t="shared" ref="H5:K5" si="2">$G5</f>
        <v>44730.708333333336</v>
      </c>
      <c r="I5" s="6">
        <f t="shared" si="2"/>
        <v>44730.708333333336</v>
      </c>
      <c r="J5" s="6">
        <f t="shared" si="2"/>
        <v>44730.708333333336</v>
      </c>
      <c r="K5" s="6">
        <f t="shared" si="2"/>
        <v>44730.708333333336</v>
      </c>
      <c r="L5" s="6">
        <f>$G5</f>
        <v>44730.708333333336</v>
      </c>
      <c r="M5" s="6">
        <f>$G5</f>
        <v>44730.708333333336</v>
      </c>
      <c r="N5" s="14">
        <f>$G5</f>
        <v>44730.708333333336</v>
      </c>
      <c r="O5" s="52"/>
      <c r="P5" s="34">
        <f t="shared" ref="P5:V5" si="3">G3</f>
        <v>18.013793103448275</v>
      </c>
      <c r="Q5" s="35">
        <f t="shared" si="3"/>
        <v>19</v>
      </c>
      <c r="R5" s="35">
        <f t="shared" si="3"/>
        <v>20</v>
      </c>
      <c r="S5" s="35">
        <f t="shared" si="3"/>
        <v>21</v>
      </c>
      <c r="T5" s="35">
        <f t="shared" si="3"/>
        <v>22</v>
      </c>
      <c r="U5" s="35">
        <f t="shared" si="3"/>
        <v>23</v>
      </c>
      <c r="V5" s="35">
        <f t="shared" si="3"/>
        <v>24</v>
      </c>
      <c r="X5" s="37"/>
    </row>
    <row r="6" spans="1:24" ht="15.75" thickBot="1" x14ac:dyDescent="0.3">
      <c r="A6" s="4">
        <v>118</v>
      </c>
      <c r="B6" s="4">
        <v>50</v>
      </c>
      <c r="C6" s="2">
        <f t="shared" ref="C6:C57" si="4">(W6*100/B6)-100</f>
        <v>4.7199999999999989</v>
      </c>
      <c r="D6" s="4"/>
      <c r="E6" s="23"/>
      <c r="F6">
        <f t="shared" ref="F6:F57" si="5">F5+B6</f>
        <v>50</v>
      </c>
      <c r="G6" s="9">
        <f t="shared" ref="G6:G57" si="6">G5+P6+$E5</f>
        <v>44730.801210788697</v>
      </c>
      <c r="H6" s="9">
        <f t="shared" ref="H6:H57" si="7">H5+Q6+$E5</f>
        <v>44730.796389926225</v>
      </c>
      <c r="I6" s="9">
        <f t="shared" ref="I6:I57" si="8">I5+R6+$E5</f>
        <v>44730.791987096578</v>
      </c>
      <c r="J6" s="9">
        <f t="shared" ref="J6:J57" si="9">J5+S6+$E5</f>
        <v>44730.788003584043</v>
      </c>
      <c r="K6" s="9">
        <f t="shared" ref="K6:K57" si="10">K5+T6+$E5</f>
        <v>44730.784382209014</v>
      </c>
      <c r="L6" s="9">
        <f t="shared" ref="L6:L57" si="11">L5+U6+$E5</f>
        <v>44730.781075736159</v>
      </c>
      <c r="M6" s="9">
        <f t="shared" ref="M6:M57" si="12">M5+V6+$E5</f>
        <v>44730.778044802704</v>
      </c>
      <c r="N6" s="61"/>
      <c r="O6" s="60">
        <v>100</v>
      </c>
      <c r="P6" s="3">
        <f t="shared" ref="P6:V33" si="13">$W6/P$2/24</f>
        <v>9.2877455363834363E-2</v>
      </c>
      <c r="Q6" s="3">
        <f t="shared" si="13"/>
        <v>8.8056592889413934E-2</v>
      </c>
      <c r="R6" s="3">
        <f t="shared" si="13"/>
        <v>8.3653763244943238E-2</v>
      </c>
      <c r="S6" s="3">
        <f t="shared" si="13"/>
        <v>7.9670250709469745E-2</v>
      </c>
      <c r="T6" s="3">
        <f t="shared" si="13"/>
        <v>7.6048875677221114E-2</v>
      </c>
      <c r="U6" s="3">
        <f t="shared" si="13"/>
        <v>7.2742402821689769E-2</v>
      </c>
      <c r="V6" s="3">
        <f t="shared" si="13"/>
        <v>6.9711469370786025E-2</v>
      </c>
      <c r="W6" s="2">
        <f>(B6+(A6/$E$2))*100/O6</f>
        <v>52.36</v>
      </c>
      <c r="X6" s="3">
        <f t="shared" ref="X6:X57" si="14">N6-N5-E5</f>
        <v>-44730.708333333336</v>
      </c>
    </row>
    <row r="7" spans="1:24" ht="15.75" thickBot="1" x14ac:dyDescent="0.3">
      <c r="A7" s="4">
        <v>337</v>
      </c>
      <c r="B7" s="4">
        <v>50</v>
      </c>
      <c r="C7" s="2">
        <f t="shared" ref="C7:C56" si="15">(W7*100/B7)-100</f>
        <v>13.480000000000004</v>
      </c>
      <c r="D7" s="4"/>
      <c r="E7" s="23"/>
      <c r="F7">
        <f t="shared" ref="F7:F56" si="16">F6+B7</f>
        <v>100</v>
      </c>
      <c r="G7" s="9">
        <f t="shared" ref="G7:G56" si="17">G6+P7+$E6</f>
        <v>44730.901857595753</v>
      </c>
      <c r="H7" s="9">
        <f t="shared" ref="H7:H56" si="18">H6+Q7+$E6</f>
        <v>44730.891812597743</v>
      </c>
      <c r="I7" s="9">
        <f t="shared" ref="I7:I56" si="19">I6+R7+$E6</f>
        <v>44730.882638634517</v>
      </c>
      <c r="J7" s="9">
        <f t="shared" ref="J7:J56" si="20">J6+S7+$E6</f>
        <v>44730.874338382084</v>
      </c>
      <c r="K7" s="9">
        <f t="shared" ref="K7:K56" si="21">K6+T7+$E6</f>
        <v>44730.866792698049</v>
      </c>
      <c r="L7" s="9">
        <f t="shared" ref="L7:L56" si="22">L6+U7+$E6</f>
        <v>44730.859903160454</v>
      </c>
      <c r="M7" s="9">
        <f t="shared" ref="M7:M56" si="23">M6+V7+$E6</f>
        <v>44730.853587750986</v>
      </c>
      <c r="N7" s="61"/>
      <c r="O7" s="60">
        <v>100</v>
      </c>
      <c r="P7" s="3">
        <f t="shared" si="13"/>
        <v>0.10064680705393358</v>
      </c>
      <c r="Q7" s="3">
        <f t="shared" si="13"/>
        <v>9.5422671515380961E-2</v>
      </c>
      <c r="R7" s="3">
        <f t="shared" si="13"/>
        <v>9.0651537939611906E-2</v>
      </c>
      <c r="S7" s="3">
        <f t="shared" si="13"/>
        <v>8.6334798037725632E-2</v>
      </c>
      <c r="T7" s="3">
        <f t="shared" si="13"/>
        <v>8.2410489036010823E-2</v>
      </c>
      <c r="U7" s="3">
        <f t="shared" si="13"/>
        <v>7.882742429531471E-2</v>
      </c>
      <c r="V7" s="3">
        <f t="shared" si="13"/>
        <v>7.554294828300992E-2</v>
      </c>
      <c r="W7" s="2">
        <f t="shared" ref="W7:W56" si="24">(B7+(A7/$E$2))*100/O7</f>
        <v>56.74</v>
      </c>
      <c r="X7" s="3">
        <f t="shared" ref="X7:X56" si="25">N7-N6-E6</f>
        <v>0</v>
      </c>
    </row>
    <row r="8" spans="1:24" ht="15.75" thickBot="1" x14ac:dyDescent="0.3">
      <c r="A8" s="4">
        <v>625</v>
      </c>
      <c r="B8" s="4">
        <v>50</v>
      </c>
      <c r="C8" s="2">
        <f t="shared" si="15"/>
        <v>25</v>
      </c>
      <c r="D8" s="4"/>
      <c r="E8" s="23"/>
      <c r="F8">
        <f t="shared" si="16"/>
        <v>150</v>
      </c>
      <c r="G8" s="9">
        <f t="shared" si="17"/>
        <v>44731.012721632425</v>
      </c>
      <c r="H8" s="9">
        <f t="shared" si="18"/>
        <v>44730.996922167178</v>
      </c>
      <c r="I8" s="9">
        <f t="shared" si="19"/>
        <v>44730.982492725481</v>
      </c>
      <c r="J8" s="9">
        <f t="shared" si="20"/>
        <v>44730.969437516331</v>
      </c>
      <c r="K8" s="9">
        <f t="shared" si="21"/>
        <v>44730.957569144375</v>
      </c>
      <c r="L8" s="9">
        <f t="shared" si="22"/>
        <v>44730.946732804769</v>
      </c>
      <c r="M8" s="9">
        <f t="shared" si="23"/>
        <v>44730.936799493458</v>
      </c>
      <c r="N8" s="61"/>
      <c r="O8" s="60">
        <v>100</v>
      </c>
      <c r="P8" s="3">
        <f t="shared" si="13"/>
        <v>0.11086403667379008</v>
      </c>
      <c r="Q8" s="3">
        <f t="shared" si="13"/>
        <v>0.10510956943446087</v>
      </c>
      <c r="R8" s="3">
        <f t="shared" si="13"/>
        <v>9.9854090962737826E-2</v>
      </c>
      <c r="S8" s="3">
        <f t="shared" si="13"/>
        <v>9.509913425022648E-2</v>
      </c>
      <c r="T8" s="3">
        <f t="shared" si="13"/>
        <v>9.0776446329761659E-2</v>
      </c>
      <c r="U8" s="3">
        <f t="shared" si="13"/>
        <v>8.6829644315424184E-2</v>
      </c>
      <c r="V8" s="3">
        <f t="shared" si="13"/>
        <v>8.3211742468948177E-2</v>
      </c>
      <c r="W8" s="2">
        <f t="shared" si="24"/>
        <v>62.5</v>
      </c>
      <c r="X8" s="3">
        <f t="shared" si="25"/>
        <v>0</v>
      </c>
    </row>
    <row r="9" spans="1:24" ht="15.75" thickBot="1" x14ac:dyDescent="0.3">
      <c r="A9" s="4">
        <v>320</v>
      </c>
      <c r="B9" s="4">
        <v>50</v>
      </c>
      <c r="C9" s="2">
        <f t="shared" si="15"/>
        <v>12.799999999999997</v>
      </c>
      <c r="D9" s="4"/>
      <c r="E9" s="23"/>
      <c r="F9">
        <f t="shared" si="16"/>
        <v>200</v>
      </c>
      <c r="G9" s="9">
        <f t="shared" si="17"/>
        <v>44731.112765339123</v>
      </c>
      <c r="H9" s="9">
        <f t="shared" si="18"/>
        <v>44731.091773042637</v>
      </c>
      <c r="I9" s="9">
        <f t="shared" si="19"/>
        <v>44731.072601057167</v>
      </c>
      <c r="J9" s="9">
        <f t="shared" si="20"/>
        <v>44731.055254975079</v>
      </c>
      <c r="K9" s="9">
        <f t="shared" si="21"/>
        <v>44731.039485809546</v>
      </c>
      <c r="L9" s="9">
        <f t="shared" si="22"/>
        <v>44731.025087875802</v>
      </c>
      <c r="M9" s="9">
        <f t="shared" si="23"/>
        <v>44731.011889769863</v>
      </c>
      <c r="N9" s="61"/>
      <c r="O9" s="60">
        <v>100</v>
      </c>
      <c r="P9" s="3">
        <f t="shared" si="13"/>
        <v>0.10004370669442815</v>
      </c>
      <c r="Q9" s="3">
        <f t="shared" si="13"/>
        <v>9.4850875457657483E-2</v>
      </c>
      <c r="R9" s="3">
        <f t="shared" si="13"/>
        <v>9.0108331684774612E-2</v>
      </c>
      <c r="S9" s="3">
        <f t="shared" si="13"/>
        <v>8.5817458747404374E-2</v>
      </c>
      <c r="T9" s="3">
        <f t="shared" si="13"/>
        <v>8.191666516797691E-2</v>
      </c>
      <c r="U9" s="3">
        <f t="shared" si="13"/>
        <v>7.8355071030238796E-2</v>
      </c>
      <c r="V9" s="3">
        <f t="shared" si="13"/>
        <v>7.5090276403978834E-2</v>
      </c>
      <c r="W9" s="2">
        <f t="shared" si="24"/>
        <v>56.4</v>
      </c>
      <c r="X9" s="3">
        <f t="shared" si="25"/>
        <v>0</v>
      </c>
    </row>
    <row r="10" spans="1:24" ht="15.75" thickBot="1" x14ac:dyDescent="0.3">
      <c r="A10" s="4">
        <v>278</v>
      </c>
      <c r="B10" s="4">
        <v>50</v>
      </c>
      <c r="C10" s="2">
        <f t="shared" si="15"/>
        <v>11.120000000000005</v>
      </c>
      <c r="D10" s="4"/>
      <c r="E10" s="23"/>
      <c r="F10">
        <f t="shared" si="16"/>
        <v>250</v>
      </c>
      <c r="G10" s="9">
        <f t="shared" si="17"/>
        <v>44731.211319033166</v>
      </c>
      <c r="H10" s="9">
        <f t="shared" si="18"/>
        <v>44731.18521124548</v>
      </c>
      <c r="I10" s="9">
        <f t="shared" si="19"/>
        <v>44731.161367349872</v>
      </c>
      <c r="J10" s="9">
        <f t="shared" si="20"/>
        <v>44731.13979430146</v>
      </c>
      <c r="K10" s="9">
        <f t="shared" si="21"/>
        <v>44731.120182439277</v>
      </c>
      <c r="L10" s="9">
        <f t="shared" si="22"/>
        <v>44731.102275956415</v>
      </c>
      <c r="M10" s="9">
        <f t="shared" si="23"/>
        <v>44731.085861680447</v>
      </c>
      <c r="N10" s="61"/>
      <c r="O10" s="60">
        <v>100</v>
      </c>
      <c r="P10" s="3">
        <f t="shared" si="13"/>
        <v>9.8553694041532428E-2</v>
      </c>
      <c r="Q10" s="3">
        <f t="shared" si="13"/>
        <v>9.3438202844458321E-2</v>
      </c>
      <c r="R10" s="3">
        <f t="shared" si="13"/>
        <v>8.8766292702235419E-2</v>
      </c>
      <c r="S10" s="3">
        <f t="shared" si="13"/>
        <v>8.4539326383081356E-2</v>
      </c>
      <c r="T10" s="3">
        <f t="shared" si="13"/>
        <v>8.0696629729304928E-2</v>
      </c>
      <c r="U10" s="3">
        <f t="shared" si="13"/>
        <v>7.718808061063949E-2</v>
      </c>
      <c r="V10" s="3">
        <f t="shared" si="13"/>
        <v>7.3971910585196171E-2</v>
      </c>
      <c r="W10" s="2">
        <f t="shared" si="24"/>
        <v>55.56</v>
      </c>
      <c r="X10" s="3">
        <f t="shared" si="25"/>
        <v>0</v>
      </c>
    </row>
    <row r="11" spans="1:24" ht="15.75" thickBot="1" x14ac:dyDescent="0.3">
      <c r="A11" s="4">
        <v>237</v>
      </c>
      <c r="B11" s="4">
        <v>50</v>
      </c>
      <c r="C11" s="2">
        <f t="shared" si="15"/>
        <v>9.480000000000004</v>
      </c>
      <c r="D11" s="4"/>
      <c r="E11" s="23"/>
      <c r="F11">
        <f t="shared" si="16"/>
        <v>300</v>
      </c>
      <c r="G11" s="9">
        <f t="shared" si="17"/>
        <v>44731.308418191045</v>
      </c>
      <c r="H11" s="9">
        <f t="shared" si="18"/>
        <v>44731.27727041077</v>
      </c>
      <c r="I11" s="9">
        <f t="shared" si="19"/>
        <v>44731.248823556904</v>
      </c>
      <c r="J11" s="9">
        <f t="shared" si="20"/>
        <v>44731.223085927202</v>
      </c>
      <c r="K11" s="9">
        <f t="shared" si="21"/>
        <v>44731.19968808203</v>
      </c>
      <c r="L11" s="9">
        <f t="shared" si="22"/>
        <v>44731.178324832093</v>
      </c>
      <c r="M11" s="9">
        <f t="shared" si="23"/>
        <v>44731.158741852974</v>
      </c>
      <c r="N11" s="61"/>
      <c r="O11" s="60">
        <v>100</v>
      </c>
      <c r="P11" s="3">
        <f t="shared" si="13"/>
        <v>9.7099157880372308E-2</v>
      </c>
      <c r="Q11" s="3">
        <f t="shared" si="13"/>
        <v>9.2059165293478198E-2</v>
      </c>
      <c r="R11" s="3">
        <f t="shared" si="13"/>
        <v>8.74562070288043E-2</v>
      </c>
      <c r="S11" s="3">
        <f t="shared" si="13"/>
        <v>8.3291625741718375E-2</v>
      </c>
      <c r="T11" s="3">
        <f t="shared" si="13"/>
        <v>7.950564275345845E-2</v>
      </c>
      <c r="U11" s="3">
        <f t="shared" si="13"/>
        <v>7.6048875677221128E-2</v>
      </c>
      <c r="V11" s="3">
        <f t="shared" si="13"/>
        <v>7.288017252400357E-2</v>
      </c>
      <c r="W11" s="2">
        <f t="shared" si="24"/>
        <v>54.74</v>
      </c>
      <c r="X11" s="3">
        <f t="shared" si="25"/>
        <v>0</v>
      </c>
    </row>
    <row r="12" spans="1:24" ht="15.75" thickBot="1" x14ac:dyDescent="0.3">
      <c r="A12" s="4">
        <v>221</v>
      </c>
      <c r="B12" s="4">
        <v>50</v>
      </c>
      <c r="C12" s="2">
        <f t="shared" si="15"/>
        <v>8.8400000000000034</v>
      </c>
      <c r="D12" s="4"/>
      <c r="E12" s="23"/>
      <c r="F12">
        <f t="shared" si="16"/>
        <v>350</v>
      </c>
      <c r="G12" s="9">
        <f t="shared" si="17"/>
        <v>44731.40494972506</v>
      </c>
      <c r="H12" s="9">
        <f t="shared" si="18"/>
        <v>44731.368791415065</v>
      </c>
      <c r="I12" s="9">
        <f t="shared" si="19"/>
        <v>44731.335768510988</v>
      </c>
      <c r="J12" s="9">
        <f t="shared" si="20"/>
        <v>44731.305890645373</v>
      </c>
      <c r="K12" s="9">
        <f t="shared" si="21"/>
        <v>44731.278728949379</v>
      </c>
      <c r="L12" s="9">
        <f t="shared" si="22"/>
        <v>44731.253929139995</v>
      </c>
      <c r="M12" s="9">
        <f t="shared" si="23"/>
        <v>44731.231195981374</v>
      </c>
      <c r="N12" s="61"/>
      <c r="O12" s="60">
        <v>100</v>
      </c>
      <c r="P12" s="3">
        <f t="shared" si="13"/>
        <v>9.6531534012602491E-2</v>
      </c>
      <c r="Q12" s="3">
        <f t="shared" si="13"/>
        <v>9.152100429797376E-2</v>
      </c>
      <c r="R12" s="3">
        <f t="shared" si="13"/>
        <v>8.6944954083075079E-2</v>
      </c>
      <c r="S12" s="3">
        <f t="shared" si="13"/>
        <v>8.2804718174357209E-2</v>
      </c>
      <c r="T12" s="3">
        <f t="shared" si="13"/>
        <v>7.9040867348250068E-2</v>
      </c>
      <c r="U12" s="3">
        <f t="shared" si="13"/>
        <v>7.5604307898326159E-2</v>
      </c>
      <c r="V12" s="3">
        <f t="shared" si="13"/>
        <v>7.2454128402562559E-2</v>
      </c>
      <c r="W12" s="2">
        <f t="shared" si="24"/>
        <v>54.42</v>
      </c>
      <c r="X12" s="3">
        <f t="shared" si="25"/>
        <v>0</v>
      </c>
    </row>
    <row r="13" spans="1:24" ht="15.75" thickBot="1" x14ac:dyDescent="0.3">
      <c r="A13" s="4">
        <v>275</v>
      </c>
      <c r="B13" s="4">
        <v>50</v>
      </c>
      <c r="C13" s="2">
        <f t="shared" si="15"/>
        <v>11</v>
      </c>
      <c r="D13" s="4"/>
      <c r="E13" s="23">
        <v>6.25E-2</v>
      </c>
      <c r="F13">
        <f t="shared" si="16"/>
        <v>400</v>
      </c>
      <c r="G13" s="9">
        <f t="shared" si="17"/>
        <v>44731.503396989625</v>
      </c>
      <c r="H13" s="9">
        <f t="shared" si="18"/>
        <v>44731.462128712723</v>
      </c>
      <c r="I13" s="9">
        <f t="shared" si="19"/>
        <v>44731.424438943759</v>
      </c>
      <c r="J13" s="9">
        <f t="shared" si="20"/>
        <v>44731.390338676589</v>
      </c>
      <c r="K13" s="9">
        <f t="shared" si="21"/>
        <v>44731.359338433722</v>
      </c>
      <c r="L13" s="9">
        <f t="shared" si="22"/>
        <v>44731.331033864146</v>
      </c>
      <c r="M13" s="9">
        <f t="shared" si="23"/>
        <v>44731.305088008688</v>
      </c>
      <c r="N13" s="61"/>
      <c r="O13" s="60">
        <v>100</v>
      </c>
      <c r="P13" s="3">
        <f t="shared" si="13"/>
        <v>9.8447264566325576E-2</v>
      </c>
      <c r="Q13" s="3">
        <f t="shared" si="13"/>
        <v>9.3337297657801244E-2</v>
      </c>
      <c r="R13" s="3">
        <f t="shared" si="13"/>
        <v>8.8670432774911198E-2</v>
      </c>
      <c r="S13" s="3">
        <f t="shared" si="13"/>
        <v>8.4448031214201122E-2</v>
      </c>
      <c r="T13" s="3">
        <f t="shared" si="13"/>
        <v>8.0609484340828347E-2</v>
      </c>
      <c r="U13" s="3">
        <f t="shared" si="13"/>
        <v>7.7104724152096682E-2</v>
      </c>
      <c r="V13" s="3">
        <f t="shared" si="13"/>
        <v>7.3892027312425987E-2</v>
      </c>
      <c r="W13" s="2">
        <f t="shared" si="24"/>
        <v>55.5</v>
      </c>
      <c r="X13" s="3">
        <f t="shared" si="25"/>
        <v>0</v>
      </c>
    </row>
    <row r="14" spans="1:24" ht="15.75" thickBot="1" x14ac:dyDescent="0.3">
      <c r="A14" s="4">
        <v>401</v>
      </c>
      <c r="B14" s="4">
        <v>50</v>
      </c>
      <c r="C14" s="2">
        <f t="shared" si="15"/>
        <v>16.040000000000006</v>
      </c>
      <c r="D14" s="4"/>
      <c r="E14" s="23"/>
      <c r="F14">
        <f t="shared" si="16"/>
        <v>450</v>
      </c>
      <c r="G14" s="9">
        <f t="shared" si="17"/>
        <v>44731.668814292148</v>
      </c>
      <c r="H14" s="9">
        <f t="shared" si="18"/>
        <v>44731.622204028223</v>
      </c>
      <c r="I14" s="9">
        <f t="shared" si="19"/>
        <v>44731.579635493479</v>
      </c>
      <c r="J14" s="9">
        <f t="shared" si="20"/>
        <v>44731.5411211049</v>
      </c>
      <c r="K14" s="9">
        <f t="shared" si="21"/>
        <v>44731.506108024376</v>
      </c>
      <c r="L14" s="9">
        <f t="shared" si="22"/>
        <v>44731.474139559556</v>
      </c>
      <c r="M14" s="9">
        <f t="shared" si="23"/>
        <v>44731.444835133458</v>
      </c>
      <c r="N14" s="61"/>
      <c r="O14" s="60">
        <v>100</v>
      </c>
      <c r="P14" s="3">
        <f t="shared" si="13"/>
        <v>0.1029173025250128</v>
      </c>
      <c r="Q14" s="3">
        <f t="shared" si="13"/>
        <v>9.7575315497398715E-2</v>
      </c>
      <c r="R14" s="3">
        <f t="shared" si="13"/>
        <v>9.2696549722528776E-2</v>
      </c>
      <c r="S14" s="3">
        <f t="shared" si="13"/>
        <v>8.8282428307170258E-2</v>
      </c>
      <c r="T14" s="3">
        <f t="shared" si="13"/>
        <v>8.4269590656844348E-2</v>
      </c>
      <c r="U14" s="3">
        <f t="shared" si="13"/>
        <v>8.0605695410894587E-2</v>
      </c>
      <c r="V14" s="3">
        <f t="shared" si="13"/>
        <v>7.7247124768773975E-2</v>
      </c>
      <c r="W14" s="2">
        <f t="shared" si="24"/>
        <v>58.02</v>
      </c>
      <c r="X14" s="3">
        <f t="shared" si="25"/>
        <v>-6.25E-2</v>
      </c>
    </row>
    <row r="15" spans="1:24" ht="15.75" thickBot="1" x14ac:dyDescent="0.3">
      <c r="A15" s="4">
        <v>156</v>
      </c>
      <c r="B15" s="4">
        <v>50</v>
      </c>
      <c r="C15" s="2">
        <f t="shared" si="15"/>
        <v>6.2399999999999949</v>
      </c>
      <c r="D15" s="4"/>
      <c r="E15" s="23"/>
      <c r="F15">
        <f t="shared" si="16"/>
        <v>500</v>
      </c>
      <c r="G15" s="9">
        <f t="shared" si="17"/>
        <v>44731.763039854195</v>
      </c>
      <c r="H15" s="9">
        <f t="shared" si="18"/>
        <v>44731.71153875348</v>
      </c>
      <c r="I15" s="9">
        <f t="shared" si="19"/>
        <v>44731.664503482469</v>
      </c>
      <c r="J15" s="9">
        <f t="shared" si="20"/>
        <v>44731.621947761079</v>
      </c>
      <c r="K15" s="9">
        <f t="shared" si="21"/>
        <v>44731.583260741638</v>
      </c>
      <c r="L15" s="9">
        <f t="shared" si="22"/>
        <v>44731.54793781085</v>
      </c>
      <c r="M15" s="9">
        <f t="shared" si="23"/>
        <v>44731.515558457621</v>
      </c>
      <c r="N15" s="61"/>
      <c r="O15" s="60">
        <v>100</v>
      </c>
      <c r="P15" s="3">
        <f t="shared" si="13"/>
        <v>9.4225562049787659E-2</v>
      </c>
      <c r="Q15" s="3">
        <f t="shared" si="13"/>
        <v>8.933472525373698E-2</v>
      </c>
      <c r="R15" s="3">
        <f t="shared" si="13"/>
        <v>8.4867988991050122E-2</v>
      </c>
      <c r="S15" s="3">
        <f t="shared" si="13"/>
        <v>8.0826656181952491E-2</v>
      </c>
      <c r="T15" s="3">
        <f t="shared" si="13"/>
        <v>7.7152717264591011E-2</v>
      </c>
      <c r="U15" s="3">
        <f t="shared" si="13"/>
        <v>7.3798251296565323E-2</v>
      </c>
      <c r="V15" s="3">
        <f t="shared" si="13"/>
        <v>7.0723324159208428E-2</v>
      </c>
      <c r="W15" s="2">
        <f t="shared" si="24"/>
        <v>53.12</v>
      </c>
      <c r="X15" s="3">
        <f t="shared" si="25"/>
        <v>0</v>
      </c>
    </row>
    <row r="16" spans="1:24" ht="15.75" thickBot="1" x14ac:dyDescent="0.3">
      <c r="A16" s="4">
        <v>297</v>
      </c>
      <c r="B16" s="4">
        <v>50</v>
      </c>
      <c r="C16" s="2">
        <f t="shared" si="15"/>
        <v>11.879999999999995</v>
      </c>
      <c r="D16" s="4"/>
      <c r="E16" s="23"/>
      <c r="F16">
        <f t="shared" si="16"/>
        <v>550</v>
      </c>
      <c r="G16" s="9">
        <f t="shared" si="17"/>
        <v>44731.86226760158</v>
      </c>
      <c r="H16" s="9">
        <f t="shared" si="18"/>
        <v>44731.80561602251</v>
      </c>
      <c r="I16" s="9">
        <f t="shared" si="19"/>
        <v>44731.75387688804</v>
      </c>
      <c r="J16" s="9">
        <f t="shared" si="20"/>
        <v>44731.707065290197</v>
      </c>
      <c r="K16" s="9">
        <f t="shared" si="21"/>
        <v>44731.664509292161</v>
      </c>
      <c r="L16" s="9">
        <f t="shared" si="22"/>
        <v>44731.625653815696</v>
      </c>
      <c r="M16" s="9">
        <f t="shared" si="23"/>
        <v>44731.590036295602</v>
      </c>
      <c r="N16" s="61"/>
      <c r="O16" s="60">
        <v>100</v>
      </c>
      <c r="P16" s="3">
        <f t="shared" si="13"/>
        <v>9.9227747384509069E-2</v>
      </c>
      <c r="Q16" s="3">
        <f t="shared" si="13"/>
        <v>9.407726902661985E-2</v>
      </c>
      <c r="R16" s="3">
        <f t="shared" si="13"/>
        <v>8.9373405575288847E-2</v>
      </c>
      <c r="S16" s="3">
        <f t="shared" si="13"/>
        <v>8.5117529119322702E-2</v>
      </c>
      <c r="T16" s="3">
        <f t="shared" si="13"/>
        <v>8.1248550522989862E-2</v>
      </c>
      <c r="U16" s="3">
        <f t="shared" si="13"/>
        <v>7.7716004848077266E-2</v>
      </c>
      <c r="V16" s="3">
        <f t="shared" si="13"/>
        <v>7.4477837979407366E-2</v>
      </c>
      <c r="W16" s="2">
        <f t="shared" si="24"/>
        <v>55.94</v>
      </c>
      <c r="X16" s="3">
        <f t="shared" si="25"/>
        <v>0</v>
      </c>
    </row>
    <row r="17" spans="1:24" ht="15.75" thickBot="1" x14ac:dyDescent="0.3">
      <c r="A17" s="4">
        <v>280</v>
      </c>
      <c r="B17" s="4">
        <v>50</v>
      </c>
      <c r="C17" s="2">
        <f t="shared" si="15"/>
        <v>11.200000000000003</v>
      </c>
      <c r="D17" s="4"/>
      <c r="E17" s="23"/>
      <c r="F17">
        <f t="shared" si="16"/>
        <v>600</v>
      </c>
      <c r="G17" s="9">
        <f t="shared" ref="G17:M18" si="26">G16+P17+$E16</f>
        <v>44731.960892248608</v>
      </c>
      <c r="H17" s="9">
        <f t="shared" si="26"/>
        <v>44731.89912149548</v>
      </c>
      <c r="I17" s="9">
        <f t="shared" si="26"/>
        <v>44731.842707087359</v>
      </c>
      <c r="J17" s="9">
        <f t="shared" si="26"/>
        <v>44731.791665480028</v>
      </c>
      <c r="K17" s="9">
        <f t="shared" si="26"/>
        <v>44731.745264018813</v>
      </c>
      <c r="L17" s="9">
        <f t="shared" si="26"/>
        <v>44731.702897467279</v>
      </c>
      <c r="M17" s="9">
        <f t="shared" si="26"/>
        <v>44731.664061461699</v>
      </c>
      <c r="N17" s="61"/>
      <c r="O17" s="60">
        <v>100</v>
      </c>
      <c r="P17" s="3">
        <f t="shared" si="13"/>
        <v>9.8624647025003662E-2</v>
      </c>
      <c r="Q17" s="3">
        <f t="shared" si="13"/>
        <v>9.3505472968896386E-2</v>
      </c>
      <c r="R17" s="3">
        <f t="shared" si="13"/>
        <v>8.8830199320451567E-2</v>
      </c>
      <c r="S17" s="3">
        <f t="shared" si="13"/>
        <v>8.4600189829001485E-2</v>
      </c>
      <c r="T17" s="3">
        <f t="shared" si="13"/>
        <v>8.0754726654955963E-2</v>
      </c>
      <c r="U17" s="3">
        <f t="shared" si="13"/>
        <v>7.7243651583001366E-2</v>
      </c>
      <c r="V17" s="3">
        <f t="shared" si="13"/>
        <v>7.4025166100376308E-2</v>
      </c>
      <c r="W17" s="2">
        <f t="shared" si="24"/>
        <v>55.6</v>
      </c>
      <c r="X17" s="3">
        <f>N17-N16-E16</f>
        <v>0</v>
      </c>
    </row>
    <row r="18" spans="1:24" ht="15.75" thickBot="1" x14ac:dyDescent="0.3">
      <c r="A18" s="4">
        <v>284</v>
      </c>
      <c r="B18" s="4">
        <v>52</v>
      </c>
      <c r="C18" s="2">
        <f t="shared" si="15"/>
        <v>10.92307692307692</v>
      </c>
      <c r="D18" s="4" t="s">
        <v>30</v>
      </c>
      <c r="E18" s="23">
        <v>0.10416666666666667</v>
      </c>
      <c r="F18">
        <f t="shared" si="16"/>
        <v>652</v>
      </c>
      <c r="G18" s="9">
        <f t="shared" si="26"/>
        <v>44732.063206450774</v>
      </c>
      <c r="H18" s="9">
        <f t="shared" si="26"/>
        <v>44731.996125014921</v>
      </c>
      <c r="I18" s="9">
        <f t="shared" si="26"/>
        <v>44731.934860430825</v>
      </c>
      <c r="J18" s="9">
        <f t="shared" si="26"/>
        <v>44731.879430569046</v>
      </c>
      <c r="K18" s="9">
        <f t="shared" si="26"/>
        <v>44731.829039785604</v>
      </c>
      <c r="L18" s="9">
        <f t="shared" si="26"/>
        <v>44731.783030809427</v>
      </c>
      <c r="M18" s="9">
        <f t="shared" si="26"/>
        <v>44731.740855914592</v>
      </c>
      <c r="N18" s="61"/>
      <c r="O18" s="60">
        <v>100</v>
      </c>
      <c r="P18" s="3">
        <f t="shared" si="13"/>
        <v>0.10231420216550739</v>
      </c>
      <c r="Q18" s="3">
        <f t="shared" si="13"/>
        <v>9.7003519439675237E-2</v>
      </c>
      <c r="R18" s="3">
        <f t="shared" si="13"/>
        <v>9.2153343467691481E-2</v>
      </c>
      <c r="S18" s="3">
        <f t="shared" si="13"/>
        <v>8.7765089016849027E-2</v>
      </c>
      <c r="T18" s="3">
        <f t="shared" si="13"/>
        <v>8.3775766788810435E-2</v>
      </c>
      <c r="U18" s="3">
        <f t="shared" si="13"/>
        <v>8.0133342145818673E-2</v>
      </c>
      <c r="V18" s="3">
        <f t="shared" si="13"/>
        <v>7.679445288974289E-2</v>
      </c>
      <c r="W18" s="2">
        <f t="shared" si="24"/>
        <v>57.68</v>
      </c>
      <c r="X18" s="3">
        <f>N18-N17-E17</f>
        <v>0</v>
      </c>
    </row>
    <row r="19" spans="1:24" ht="15.75" thickBot="1" x14ac:dyDescent="0.3">
      <c r="A19" s="4">
        <v>225</v>
      </c>
      <c r="B19" s="4">
        <v>50</v>
      </c>
      <c r="C19" s="2">
        <f t="shared" si="15"/>
        <v>9</v>
      </c>
      <c r="D19" s="4"/>
      <c r="E19" s="23"/>
      <c r="F19">
        <f t="shared" si="16"/>
        <v>702</v>
      </c>
      <c r="G19" s="9">
        <f t="shared" si="17"/>
        <v>44732.264046557415</v>
      </c>
      <c r="H19" s="9">
        <f t="shared" si="18"/>
        <v>44732.191947226129</v>
      </c>
      <c r="I19" s="9">
        <f t="shared" si="19"/>
        <v>44732.126099864807</v>
      </c>
      <c r="J19" s="9">
        <f t="shared" si="20"/>
        <v>44732.066523680776</v>
      </c>
      <c r="K19" s="9">
        <f t="shared" si="21"/>
        <v>44732.012363513466</v>
      </c>
      <c r="L19" s="9">
        <f t="shared" si="22"/>
        <v>44731.962912925934</v>
      </c>
      <c r="M19" s="9">
        <f t="shared" si="23"/>
        <v>44731.917583220689</v>
      </c>
      <c r="N19" s="61"/>
      <c r="O19" s="60">
        <v>100</v>
      </c>
      <c r="P19" s="3">
        <f t="shared" si="13"/>
        <v>9.6673439979544931E-2</v>
      </c>
      <c r="Q19" s="3">
        <f t="shared" si="13"/>
        <v>9.1655544546849876E-2</v>
      </c>
      <c r="R19" s="3">
        <f t="shared" si="13"/>
        <v>8.7072767319507374E-2</v>
      </c>
      <c r="S19" s="3">
        <f t="shared" si="13"/>
        <v>8.2926445066197493E-2</v>
      </c>
      <c r="T19" s="3">
        <f t="shared" si="13"/>
        <v>7.9157061199552167E-2</v>
      </c>
      <c r="U19" s="3">
        <f t="shared" si="13"/>
        <v>7.5715449843049898E-2</v>
      </c>
      <c r="V19" s="3">
        <f t="shared" si="13"/>
        <v>7.2560639432922805E-2</v>
      </c>
      <c r="W19" s="2">
        <f t="shared" si="24"/>
        <v>54.5</v>
      </c>
      <c r="X19" s="3">
        <f t="shared" si="25"/>
        <v>-0.10416666666666667</v>
      </c>
    </row>
    <row r="20" spans="1:24" ht="15.75" thickBot="1" x14ac:dyDescent="0.3">
      <c r="A20" s="4">
        <v>227</v>
      </c>
      <c r="B20" s="4">
        <v>50</v>
      </c>
      <c r="C20" s="2">
        <f t="shared" si="15"/>
        <v>9.0799999999999983</v>
      </c>
      <c r="D20" s="4"/>
      <c r="E20" s="23"/>
      <c r="F20">
        <f t="shared" si="16"/>
        <v>752</v>
      </c>
      <c r="G20" s="9">
        <f t="shared" si="17"/>
        <v>44732.360790950377</v>
      </c>
      <c r="H20" s="9">
        <f t="shared" si="18"/>
        <v>44732.283670040801</v>
      </c>
      <c r="I20" s="9">
        <f t="shared" si="19"/>
        <v>44732.213236538744</v>
      </c>
      <c r="J20" s="9">
        <f t="shared" si="20"/>
        <v>44732.149510989286</v>
      </c>
      <c r="K20" s="9">
        <f t="shared" si="21"/>
        <v>44732.091578671592</v>
      </c>
      <c r="L20" s="9">
        <f t="shared" si="22"/>
        <v>44732.038683946746</v>
      </c>
      <c r="M20" s="9">
        <f t="shared" si="23"/>
        <v>44731.990197115636</v>
      </c>
      <c r="N20" s="61"/>
      <c r="O20" s="60">
        <v>100</v>
      </c>
      <c r="P20" s="3">
        <f t="shared" si="13"/>
        <v>9.6744392963016165E-2</v>
      </c>
      <c r="Q20" s="3">
        <f t="shared" si="13"/>
        <v>9.1722814671287914E-2</v>
      </c>
      <c r="R20" s="3">
        <f t="shared" si="13"/>
        <v>8.7136673937723522E-2</v>
      </c>
      <c r="S20" s="3">
        <f t="shared" si="13"/>
        <v>8.298730851211765E-2</v>
      </c>
      <c r="T20" s="3">
        <f t="shared" si="13"/>
        <v>7.9215158125203203E-2</v>
      </c>
      <c r="U20" s="3">
        <f t="shared" si="13"/>
        <v>7.5771020815411774E-2</v>
      </c>
      <c r="V20" s="3">
        <f t="shared" si="13"/>
        <v>7.2613894948102928E-2</v>
      </c>
      <c r="W20" s="2">
        <f t="shared" si="24"/>
        <v>54.54</v>
      </c>
      <c r="X20" s="3">
        <f t="shared" si="25"/>
        <v>0</v>
      </c>
    </row>
    <row r="21" spans="1:24" ht="15.75" thickBot="1" x14ac:dyDescent="0.3">
      <c r="A21" s="4">
        <v>268</v>
      </c>
      <c r="B21" s="4">
        <v>50</v>
      </c>
      <c r="C21" s="2">
        <f t="shared" si="15"/>
        <v>10.719999999999999</v>
      </c>
      <c r="D21" s="4"/>
      <c r="E21" s="23"/>
      <c r="F21">
        <f t="shared" si="16"/>
        <v>802</v>
      </c>
      <c r="G21" s="9">
        <f t="shared" si="17"/>
        <v>44732.458989879502</v>
      </c>
      <c r="H21" s="9">
        <f t="shared" si="18"/>
        <v>44732.376771893025</v>
      </c>
      <c r="I21" s="9">
        <f t="shared" si="19"/>
        <v>44732.301683298356</v>
      </c>
      <c r="J21" s="9">
        <f t="shared" si="20"/>
        <v>44732.233745998441</v>
      </c>
      <c r="K21" s="9">
        <f t="shared" si="21"/>
        <v>44732.17198481669</v>
      </c>
      <c r="L21" s="9">
        <f t="shared" si="22"/>
        <v>44732.115594172494</v>
      </c>
      <c r="M21" s="9">
        <f t="shared" si="23"/>
        <v>44732.063902748647</v>
      </c>
      <c r="N21" s="61"/>
      <c r="O21" s="60">
        <v>100</v>
      </c>
      <c r="P21" s="3">
        <f t="shared" si="13"/>
        <v>9.8198929124176285E-2</v>
      </c>
      <c r="Q21" s="3">
        <f t="shared" si="13"/>
        <v>9.3101852222268064E-2</v>
      </c>
      <c r="R21" s="3">
        <f t="shared" si="13"/>
        <v>8.8446759611154654E-2</v>
      </c>
      <c r="S21" s="3">
        <f t="shared" si="13"/>
        <v>8.4235009153480603E-2</v>
      </c>
      <c r="T21" s="3">
        <f t="shared" si="13"/>
        <v>8.0406145101049681E-2</v>
      </c>
      <c r="U21" s="3">
        <f t="shared" si="13"/>
        <v>7.6910225748830136E-2</v>
      </c>
      <c r="V21" s="3">
        <f t="shared" si="13"/>
        <v>7.3705633009295543E-2</v>
      </c>
      <c r="W21" s="2">
        <f t="shared" si="24"/>
        <v>55.36</v>
      </c>
      <c r="X21" s="3">
        <f t="shared" si="25"/>
        <v>0</v>
      </c>
    </row>
    <row r="22" spans="1:24" ht="15.75" thickBot="1" x14ac:dyDescent="0.3">
      <c r="A22" s="4">
        <v>136</v>
      </c>
      <c r="B22" s="4">
        <v>50</v>
      </c>
      <c r="C22" s="2">
        <f t="shared" si="15"/>
        <v>5.4399999999999977</v>
      </c>
      <c r="D22" s="4"/>
      <c r="E22" s="23">
        <v>4.1666666666666664E-2</v>
      </c>
      <c r="F22">
        <f t="shared" si="16"/>
        <v>852</v>
      </c>
      <c r="G22" s="9">
        <f t="shared" si="17"/>
        <v>44732.552505911714</v>
      </c>
      <c r="H22" s="9">
        <f t="shared" si="18"/>
        <v>44732.465433917037</v>
      </c>
      <c r="I22" s="9">
        <f t="shared" si="19"/>
        <v>44732.385912221165</v>
      </c>
      <c r="J22" s="9">
        <f t="shared" si="20"/>
        <v>44732.313964020163</v>
      </c>
      <c r="K22" s="9">
        <f t="shared" si="21"/>
        <v>44732.2485565647</v>
      </c>
      <c r="L22" s="9">
        <f t="shared" si="22"/>
        <v>44732.188836714064</v>
      </c>
      <c r="M22" s="9">
        <f t="shared" si="23"/>
        <v>44732.134093517656</v>
      </c>
      <c r="N22" s="61"/>
      <c r="O22" s="60">
        <v>100</v>
      </c>
      <c r="P22" s="3">
        <f t="shared" si="13"/>
        <v>9.3516032215075387E-2</v>
      </c>
      <c r="Q22" s="3">
        <f t="shared" si="13"/>
        <v>8.8662024009356424E-2</v>
      </c>
      <c r="R22" s="3">
        <f t="shared" si="13"/>
        <v>8.4228922808888607E-2</v>
      </c>
      <c r="S22" s="3">
        <f t="shared" si="13"/>
        <v>8.021802172275104E-2</v>
      </c>
      <c r="T22" s="3">
        <f t="shared" si="13"/>
        <v>7.6571748008080545E-2</v>
      </c>
      <c r="U22" s="3">
        <f t="shared" si="13"/>
        <v>7.3242541572946615E-2</v>
      </c>
      <c r="V22" s="3">
        <f t="shared" si="13"/>
        <v>7.0190769007407158E-2</v>
      </c>
      <c r="W22" s="2">
        <f t="shared" si="24"/>
        <v>52.72</v>
      </c>
      <c r="X22" s="3">
        <f t="shared" si="25"/>
        <v>0</v>
      </c>
    </row>
    <row r="23" spans="1:24" ht="15.75" thickBot="1" x14ac:dyDescent="0.3">
      <c r="A23" s="4">
        <v>136</v>
      </c>
      <c r="B23" s="4">
        <v>50</v>
      </c>
      <c r="C23" s="2">
        <f t="shared" si="15"/>
        <v>5.4399999999999977</v>
      </c>
      <c r="D23" s="4"/>
      <c r="E23" s="23"/>
      <c r="F23">
        <f t="shared" si="16"/>
        <v>902</v>
      </c>
      <c r="G23" s="9">
        <f t="shared" si="17"/>
        <v>44732.687688610589</v>
      </c>
      <c r="H23" s="9">
        <f t="shared" si="18"/>
        <v>44732.595762607714</v>
      </c>
      <c r="I23" s="9">
        <f t="shared" si="19"/>
        <v>44732.511807810639</v>
      </c>
      <c r="J23" s="9">
        <f t="shared" si="20"/>
        <v>44732.435848708548</v>
      </c>
      <c r="K23" s="9">
        <f t="shared" si="21"/>
        <v>44732.366794979374</v>
      </c>
      <c r="L23" s="9">
        <f t="shared" si="22"/>
        <v>44732.303745922298</v>
      </c>
      <c r="M23" s="9">
        <f t="shared" si="23"/>
        <v>44732.245950953329</v>
      </c>
      <c r="N23" s="61"/>
      <c r="O23" s="60">
        <v>100</v>
      </c>
      <c r="P23" s="3">
        <f t="shared" si="13"/>
        <v>9.3516032215075387E-2</v>
      </c>
      <c r="Q23" s="3">
        <f t="shared" si="13"/>
        <v>8.8662024009356424E-2</v>
      </c>
      <c r="R23" s="3">
        <f t="shared" si="13"/>
        <v>8.4228922808888607E-2</v>
      </c>
      <c r="S23" s="3">
        <f t="shared" si="13"/>
        <v>8.021802172275104E-2</v>
      </c>
      <c r="T23" s="3">
        <f t="shared" si="13"/>
        <v>7.6571748008080545E-2</v>
      </c>
      <c r="U23" s="3">
        <f t="shared" si="13"/>
        <v>7.3242541572946615E-2</v>
      </c>
      <c r="V23" s="3">
        <f t="shared" si="13"/>
        <v>7.0190769007407158E-2</v>
      </c>
      <c r="W23" s="2">
        <f t="shared" si="24"/>
        <v>52.72</v>
      </c>
      <c r="X23" s="3">
        <f t="shared" si="25"/>
        <v>-4.1666666666666664E-2</v>
      </c>
    </row>
    <row r="24" spans="1:24" ht="15.75" thickBot="1" x14ac:dyDescent="0.3">
      <c r="A24" s="4">
        <v>273</v>
      </c>
      <c r="B24" s="4">
        <v>50</v>
      </c>
      <c r="C24" s="2">
        <f t="shared" si="15"/>
        <v>10.920000000000002</v>
      </c>
      <c r="D24" s="4"/>
      <c r="E24" s="23"/>
      <c r="F24">
        <f t="shared" si="16"/>
        <v>952</v>
      </c>
      <c r="G24" s="9">
        <f t="shared" si="17"/>
        <v>44732.786064922169</v>
      </c>
      <c r="H24" s="9">
        <f t="shared" si="18"/>
        <v>44732.689032635244</v>
      </c>
      <c r="I24" s="9">
        <f t="shared" si="19"/>
        <v>44732.600414336797</v>
      </c>
      <c r="J24" s="9">
        <f t="shared" si="20"/>
        <v>44732.52023587632</v>
      </c>
      <c r="K24" s="9">
        <f t="shared" si="21"/>
        <v>44732.447346366789</v>
      </c>
      <c r="L24" s="9">
        <f t="shared" si="22"/>
        <v>44732.380795075478</v>
      </c>
      <c r="M24" s="9">
        <f t="shared" si="23"/>
        <v>44732.319789725123</v>
      </c>
      <c r="N24" s="61"/>
      <c r="O24" s="60">
        <v>100</v>
      </c>
      <c r="P24" s="3">
        <f t="shared" si="13"/>
        <v>9.8376311582854356E-2</v>
      </c>
      <c r="Q24" s="3">
        <f t="shared" si="13"/>
        <v>9.3270027533363178E-2</v>
      </c>
      <c r="R24" s="3">
        <f t="shared" si="13"/>
        <v>8.8606526156695023E-2</v>
      </c>
      <c r="S24" s="3">
        <f t="shared" si="13"/>
        <v>8.438716776828098E-2</v>
      </c>
      <c r="T24" s="3">
        <f t="shared" si="13"/>
        <v>8.0551387415177297E-2</v>
      </c>
      <c r="U24" s="3">
        <f t="shared" si="13"/>
        <v>7.7049153179734806E-2</v>
      </c>
      <c r="V24" s="3">
        <f t="shared" si="13"/>
        <v>7.3838771797245864E-2</v>
      </c>
      <c r="W24" s="2">
        <f t="shared" si="24"/>
        <v>55.46</v>
      </c>
      <c r="X24" s="3">
        <f t="shared" si="25"/>
        <v>0</v>
      </c>
    </row>
    <row r="25" spans="1:24" ht="15.75" thickBot="1" x14ac:dyDescent="0.3">
      <c r="A25" s="4">
        <v>218</v>
      </c>
      <c r="B25" s="4">
        <v>50</v>
      </c>
      <c r="C25" s="2">
        <f t="shared" si="15"/>
        <v>8.7199999999999989</v>
      </c>
      <c r="D25" s="4"/>
      <c r="E25" s="23"/>
      <c r="F25">
        <f t="shared" si="16"/>
        <v>1002</v>
      </c>
      <c r="G25" s="9">
        <f t="shared" si="17"/>
        <v>44732.882490026706</v>
      </c>
      <c r="H25" s="9">
        <f t="shared" si="18"/>
        <v>44732.780452734354</v>
      </c>
      <c r="I25" s="9">
        <f t="shared" si="19"/>
        <v>44732.687263430955</v>
      </c>
      <c r="J25" s="9">
        <f t="shared" si="20"/>
        <v>44732.602949299326</v>
      </c>
      <c r="K25" s="9">
        <f t="shared" si="21"/>
        <v>44732.52630008875</v>
      </c>
      <c r="L25" s="9">
        <f t="shared" si="22"/>
        <v>44732.456316026917</v>
      </c>
      <c r="M25" s="9">
        <f t="shared" si="23"/>
        <v>44732.392163970253</v>
      </c>
      <c r="N25" s="61"/>
      <c r="O25" s="60">
        <v>100</v>
      </c>
      <c r="P25" s="3">
        <f t="shared" si="13"/>
        <v>9.6425104537395653E-2</v>
      </c>
      <c r="Q25" s="3">
        <f t="shared" si="13"/>
        <v>9.1420099111316669E-2</v>
      </c>
      <c r="R25" s="3">
        <f t="shared" si="13"/>
        <v>8.6849094155750858E-2</v>
      </c>
      <c r="S25" s="3">
        <f t="shared" si="13"/>
        <v>8.2713423005476988E-2</v>
      </c>
      <c r="T25" s="3">
        <f t="shared" si="13"/>
        <v>7.8953721959773501E-2</v>
      </c>
      <c r="U25" s="3">
        <f t="shared" si="13"/>
        <v>7.5520951439783338E-2</v>
      </c>
      <c r="V25" s="3">
        <f t="shared" si="13"/>
        <v>7.2374245129792361E-2</v>
      </c>
      <c r="W25" s="2">
        <f t="shared" si="24"/>
        <v>54.36</v>
      </c>
      <c r="X25" s="3">
        <f t="shared" si="25"/>
        <v>0</v>
      </c>
    </row>
    <row r="26" spans="1:24" ht="15.75" thickBot="1" x14ac:dyDescent="0.3">
      <c r="A26" s="4">
        <v>184</v>
      </c>
      <c r="B26" s="4">
        <v>50</v>
      </c>
      <c r="C26" s="2">
        <f t="shared" si="15"/>
        <v>7.3599999999999994</v>
      </c>
      <c r="D26" s="4"/>
      <c r="E26" s="23"/>
      <c r="F26">
        <f t="shared" si="16"/>
        <v>1052</v>
      </c>
      <c r="G26" s="9">
        <f t="shared" si="17"/>
        <v>44732.977708930528</v>
      </c>
      <c r="H26" s="9">
        <f t="shared" si="18"/>
        <v>44732.870729241353</v>
      </c>
      <c r="I26" s="9">
        <f t="shared" si="19"/>
        <v>44732.773026112598</v>
      </c>
      <c r="J26" s="9">
        <f t="shared" si="20"/>
        <v>44732.684628043753</v>
      </c>
      <c r="K26" s="9">
        <f t="shared" si="21"/>
        <v>44732.604266162976</v>
      </c>
      <c r="L26" s="9">
        <f t="shared" si="22"/>
        <v>44732.530892271825</v>
      </c>
      <c r="M26" s="9">
        <f t="shared" si="23"/>
        <v>44732.463632871622</v>
      </c>
      <c r="N26" s="61"/>
      <c r="O26" s="60">
        <v>100</v>
      </c>
      <c r="P26" s="3">
        <f t="shared" si="13"/>
        <v>9.5218903818384812E-2</v>
      </c>
      <c r="Q26" s="3">
        <f t="shared" si="13"/>
        <v>9.027650699586974E-2</v>
      </c>
      <c r="R26" s="3">
        <f t="shared" si="13"/>
        <v>8.5762681646076255E-2</v>
      </c>
      <c r="S26" s="3">
        <f t="shared" si="13"/>
        <v>8.1678744424834526E-2</v>
      </c>
      <c r="T26" s="3">
        <f t="shared" si="13"/>
        <v>7.7966074223705689E-2</v>
      </c>
      <c r="U26" s="3">
        <f t="shared" si="13"/>
        <v>7.4576244909631537E-2</v>
      </c>
      <c r="V26" s="3">
        <f t="shared" si="13"/>
        <v>7.1468901371730217E-2</v>
      </c>
      <c r="W26" s="2">
        <f t="shared" si="24"/>
        <v>53.68</v>
      </c>
      <c r="X26" s="3">
        <f t="shared" si="25"/>
        <v>0</v>
      </c>
    </row>
    <row r="27" spans="1:24" ht="15.75" thickBot="1" x14ac:dyDescent="0.3">
      <c r="A27" s="4">
        <v>358</v>
      </c>
      <c r="B27" s="4">
        <v>65</v>
      </c>
      <c r="C27" s="2">
        <f t="shared" si="15"/>
        <v>11.015384615384619</v>
      </c>
      <c r="D27" s="4" t="s">
        <v>31</v>
      </c>
      <c r="E27" s="23">
        <v>0.10416666666666667</v>
      </c>
      <c r="F27">
        <f t="shared" si="16"/>
        <v>1117</v>
      </c>
      <c r="G27" s="9">
        <f t="shared" si="17"/>
        <v>44733.105708112707</v>
      </c>
      <c r="H27" s="9">
        <f t="shared" si="18"/>
        <v>44732.99208454584</v>
      </c>
      <c r="I27" s="9">
        <f t="shared" si="19"/>
        <v>44732.888313651863</v>
      </c>
      <c r="J27" s="9">
        <f t="shared" si="20"/>
        <v>44732.794425700195</v>
      </c>
      <c r="K27" s="9">
        <f t="shared" si="21"/>
        <v>44732.709073016849</v>
      </c>
      <c r="L27" s="9">
        <f t="shared" si="22"/>
        <v>44732.631142305967</v>
      </c>
      <c r="M27" s="9">
        <f t="shared" si="23"/>
        <v>44732.559705821004</v>
      </c>
      <c r="N27" s="61"/>
      <c r="O27" s="60">
        <v>100</v>
      </c>
      <c r="P27" s="3">
        <f t="shared" si="13"/>
        <v>0.12799918218209105</v>
      </c>
      <c r="Q27" s="3">
        <f t="shared" si="13"/>
        <v>0.12135530448625113</v>
      </c>
      <c r="R27" s="3">
        <f t="shared" si="13"/>
        <v>0.11528753926193858</v>
      </c>
      <c r="S27" s="3">
        <f t="shared" si="13"/>
        <v>0.10979765643994149</v>
      </c>
      <c r="T27" s="3">
        <f t="shared" si="13"/>
        <v>0.10480685387448961</v>
      </c>
      <c r="U27" s="3">
        <f t="shared" si="13"/>
        <v>0.10025003414081614</v>
      </c>
      <c r="V27" s="3">
        <f t="shared" si="13"/>
        <v>9.60729493849488E-2</v>
      </c>
      <c r="W27" s="2">
        <f t="shared" si="24"/>
        <v>72.16</v>
      </c>
      <c r="X27" s="3">
        <f t="shared" si="25"/>
        <v>0</v>
      </c>
    </row>
    <row r="28" spans="1:24" ht="15.75" thickBot="1" x14ac:dyDescent="0.3">
      <c r="A28" s="4">
        <v>617</v>
      </c>
      <c r="B28" s="4">
        <v>50</v>
      </c>
      <c r="C28" s="2">
        <f t="shared" si="15"/>
        <v>24.680000000000007</v>
      </c>
      <c r="D28" s="4"/>
      <c r="E28" s="23"/>
      <c r="F28">
        <f t="shared" si="16"/>
        <v>1167</v>
      </c>
      <c r="G28" s="9">
        <f t="shared" si="17"/>
        <v>44733.320455004112</v>
      </c>
      <c r="H28" s="9">
        <f t="shared" si="18"/>
        <v>44733.201091701441</v>
      </c>
      <c r="I28" s="9">
        <f t="shared" si="19"/>
        <v>44733.092078783018</v>
      </c>
      <c r="J28" s="9">
        <f t="shared" si="20"/>
        <v>44732.993448047324</v>
      </c>
      <c r="K28" s="9">
        <f t="shared" si="21"/>
        <v>44732.903783742142</v>
      </c>
      <c r="L28" s="9">
        <f t="shared" si="22"/>
        <v>44732.821916333058</v>
      </c>
      <c r="M28" s="9">
        <f t="shared" si="23"/>
        <v>44732.746871208074</v>
      </c>
      <c r="N28" s="61"/>
      <c r="O28" s="60">
        <v>100</v>
      </c>
      <c r="P28" s="3">
        <f t="shared" si="13"/>
        <v>0.11058022473990518</v>
      </c>
      <c r="Q28" s="3">
        <f t="shared" si="13"/>
        <v>0.10484048893670865</v>
      </c>
      <c r="R28" s="3">
        <f t="shared" si="13"/>
        <v>9.9598464489873209E-2</v>
      </c>
      <c r="S28" s="3">
        <f t="shared" si="13"/>
        <v>9.4855680466545911E-2</v>
      </c>
      <c r="T28" s="3">
        <f t="shared" si="13"/>
        <v>9.0544058627157475E-2</v>
      </c>
      <c r="U28" s="3">
        <f t="shared" si="13"/>
        <v>8.660736042597672E-2</v>
      </c>
      <c r="V28" s="3">
        <f t="shared" si="13"/>
        <v>8.2998720408227672E-2</v>
      </c>
      <c r="W28" s="2">
        <f t="shared" si="24"/>
        <v>62.34</v>
      </c>
      <c r="X28" s="3">
        <f t="shared" si="25"/>
        <v>-0.10416666666666667</v>
      </c>
    </row>
    <row r="29" spans="1:24" ht="15.75" thickBot="1" x14ac:dyDescent="0.3">
      <c r="A29" s="4">
        <v>683</v>
      </c>
      <c r="B29" s="4">
        <v>50</v>
      </c>
      <c r="C29" s="2">
        <f t="shared" si="15"/>
        <v>27.319999999999993</v>
      </c>
      <c r="D29" s="4"/>
      <c r="E29" s="23"/>
      <c r="F29">
        <f t="shared" si="16"/>
        <v>1217</v>
      </c>
      <c r="G29" s="9">
        <f t="shared" si="17"/>
        <v>44733.433376677305</v>
      </c>
      <c r="H29" s="9">
        <f t="shared" si="18"/>
        <v>44733.308152104488</v>
      </c>
      <c r="I29" s="9">
        <f t="shared" si="19"/>
        <v>44733.19378616591</v>
      </c>
      <c r="J29" s="9">
        <f t="shared" si="20"/>
        <v>44733.090312221502</v>
      </c>
      <c r="K29" s="9">
        <f t="shared" si="21"/>
        <v>44732.996244999318</v>
      </c>
      <c r="L29" s="9">
        <f t="shared" si="22"/>
        <v>44732.910357535569</v>
      </c>
      <c r="M29" s="9">
        <f t="shared" si="23"/>
        <v>44732.83162736048</v>
      </c>
      <c r="N29" s="61"/>
      <c r="O29" s="60">
        <v>100</v>
      </c>
      <c r="P29" s="3">
        <f t="shared" si="13"/>
        <v>0.1129216731944556</v>
      </c>
      <c r="Q29" s="3">
        <f t="shared" si="13"/>
        <v>0.10706040304316444</v>
      </c>
      <c r="R29" s="3">
        <f t="shared" si="13"/>
        <v>0.10170738289100623</v>
      </c>
      <c r="S29" s="3">
        <f t="shared" si="13"/>
        <v>9.6864174181910692E-2</v>
      </c>
      <c r="T29" s="3">
        <f t="shared" si="13"/>
        <v>9.2461257173642022E-2</v>
      </c>
      <c r="U29" s="3">
        <f t="shared" si="13"/>
        <v>8.844120251391846E-2</v>
      </c>
      <c r="V29" s="3">
        <f t="shared" si="13"/>
        <v>8.475615240917185E-2</v>
      </c>
      <c r="W29" s="2">
        <f t="shared" si="24"/>
        <v>63.66</v>
      </c>
      <c r="X29" s="3">
        <f t="shared" si="25"/>
        <v>0</v>
      </c>
    </row>
    <row r="30" spans="1:24" ht="15.75" thickBot="1" x14ac:dyDescent="0.3">
      <c r="A30" s="4">
        <v>329</v>
      </c>
      <c r="B30" s="4">
        <v>50</v>
      </c>
      <c r="C30" s="2">
        <f t="shared" si="15"/>
        <v>13.159999999999997</v>
      </c>
      <c r="D30" s="4"/>
      <c r="E30" s="23"/>
      <c r="F30">
        <f t="shared" si="16"/>
        <v>1267</v>
      </c>
      <c r="G30" s="9">
        <f t="shared" si="17"/>
        <v>44733.533739672428</v>
      </c>
      <c r="H30" s="9">
        <f t="shared" si="18"/>
        <v>44733.403305695509</v>
      </c>
      <c r="I30" s="9">
        <f t="shared" si="19"/>
        <v>44733.284182077376</v>
      </c>
      <c r="J30" s="9">
        <f t="shared" si="20"/>
        <v>44733.176403565754</v>
      </c>
      <c r="K30" s="9">
        <f t="shared" si="21"/>
        <v>44733.078423100655</v>
      </c>
      <c r="L30" s="9">
        <f t="shared" si="22"/>
        <v>44732.988962675976</v>
      </c>
      <c r="M30" s="9">
        <f t="shared" si="23"/>
        <v>44732.906957286701</v>
      </c>
      <c r="N30" s="61"/>
      <c r="O30" s="60">
        <v>100</v>
      </c>
      <c r="P30" s="3">
        <f t="shared" si="13"/>
        <v>0.10036299512004866</v>
      </c>
      <c r="Q30" s="3">
        <f t="shared" si="13"/>
        <v>9.5153591017628728E-2</v>
      </c>
      <c r="R30" s="3">
        <f t="shared" si="13"/>
        <v>9.0395911466747289E-2</v>
      </c>
      <c r="S30" s="3">
        <f t="shared" si="13"/>
        <v>8.6091344254045035E-2</v>
      </c>
      <c r="T30" s="3">
        <f t="shared" si="13"/>
        <v>8.2178101333406625E-2</v>
      </c>
      <c r="U30" s="3">
        <f t="shared" si="13"/>
        <v>7.8605140405867205E-2</v>
      </c>
      <c r="V30" s="3">
        <f t="shared" si="13"/>
        <v>7.5329926222289401E-2</v>
      </c>
      <c r="W30" s="2">
        <f t="shared" si="24"/>
        <v>56.58</v>
      </c>
      <c r="X30" s="3">
        <f t="shared" si="25"/>
        <v>0</v>
      </c>
    </row>
    <row r="31" spans="1:24" ht="15.75" thickBot="1" x14ac:dyDescent="0.3">
      <c r="A31" s="4">
        <v>323</v>
      </c>
      <c r="B31" s="4">
        <v>50</v>
      </c>
      <c r="C31" s="2">
        <f t="shared" si="15"/>
        <v>12.920000000000002</v>
      </c>
      <c r="D31" s="4"/>
      <c r="E31" s="23">
        <v>8.3333333333333329E-2</v>
      </c>
      <c r="F31">
        <f t="shared" si="16"/>
        <v>1317</v>
      </c>
      <c r="G31" s="9">
        <f t="shared" si="17"/>
        <v>44733.633889808596</v>
      </c>
      <c r="H31" s="9">
        <f t="shared" si="18"/>
        <v>44733.498257476153</v>
      </c>
      <c r="I31" s="9">
        <f t="shared" si="19"/>
        <v>44733.374386268988</v>
      </c>
      <c r="J31" s="9">
        <f t="shared" si="20"/>
        <v>44733.262312319668</v>
      </c>
      <c r="K31" s="9">
        <f t="shared" si="21"/>
        <v>44733.160426911214</v>
      </c>
      <c r="L31" s="9">
        <f t="shared" si="22"/>
        <v>44733.067401103464</v>
      </c>
      <c r="M31" s="9">
        <f t="shared" si="23"/>
        <v>44732.982127446376</v>
      </c>
      <c r="N31" s="61"/>
      <c r="O31" s="60">
        <v>100</v>
      </c>
      <c r="P31" s="3">
        <f t="shared" si="13"/>
        <v>0.10015013616963499</v>
      </c>
      <c r="Q31" s="3">
        <f t="shared" si="13"/>
        <v>9.4951780644314573E-2</v>
      </c>
      <c r="R31" s="3">
        <f t="shared" si="13"/>
        <v>9.0204191612098847E-2</v>
      </c>
      <c r="S31" s="3">
        <f t="shared" si="13"/>
        <v>8.5908753916284608E-2</v>
      </c>
      <c r="T31" s="3">
        <f t="shared" si="13"/>
        <v>8.2003810556453491E-2</v>
      </c>
      <c r="U31" s="3">
        <f t="shared" si="13"/>
        <v>7.8438427488781604E-2</v>
      </c>
      <c r="V31" s="3">
        <f t="shared" si="13"/>
        <v>7.5170159676749018E-2</v>
      </c>
      <c r="W31" s="2">
        <f t="shared" si="24"/>
        <v>56.46</v>
      </c>
      <c r="X31" s="3">
        <f t="shared" si="25"/>
        <v>0</v>
      </c>
    </row>
    <row r="32" spans="1:24" ht="15.75" thickBot="1" x14ac:dyDescent="0.3">
      <c r="A32" s="4">
        <v>1038</v>
      </c>
      <c r="B32" s="4">
        <v>50</v>
      </c>
      <c r="C32" s="2">
        <f t="shared" si="15"/>
        <v>41.52000000000001</v>
      </c>
      <c r="D32" s="4"/>
      <c r="E32" s="23"/>
      <c r="F32">
        <f t="shared" si="16"/>
        <v>1367</v>
      </c>
      <c r="G32" s="9">
        <f t="shared" si="17"/>
        <v>44733.842738969695</v>
      </c>
      <c r="H32" s="9">
        <f t="shared" si="18"/>
        <v>44733.700591659617</v>
      </c>
      <c r="I32" s="9">
        <f t="shared" si="19"/>
        <v>44733.570770409948</v>
      </c>
      <c r="J32" s="9">
        <f t="shared" si="20"/>
        <v>44733.453313088838</v>
      </c>
      <c r="K32" s="9">
        <f t="shared" si="21"/>
        <v>44733.346533706026</v>
      </c>
      <c r="L32" s="9">
        <f t="shared" si="22"/>
        <v>44733.249039486909</v>
      </c>
      <c r="M32" s="9">
        <f t="shared" si="23"/>
        <v>44733.159669786066</v>
      </c>
      <c r="N32" s="61"/>
      <c r="O32" s="60">
        <v>100</v>
      </c>
      <c r="P32" s="3">
        <f t="shared" si="13"/>
        <v>0.12551582776059819</v>
      </c>
      <c r="Q32" s="3">
        <f t="shared" si="13"/>
        <v>0.11900085013091921</v>
      </c>
      <c r="R32" s="3">
        <f t="shared" si="13"/>
        <v>0.11305080762437326</v>
      </c>
      <c r="S32" s="3">
        <f t="shared" si="13"/>
        <v>0.10766743583273643</v>
      </c>
      <c r="T32" s="3">
        <f t="shared" si="13"/>
        <v>0.10277346147670297</v>
      </c>
      <c r="U32" s="3">
        <f t="shared" si="13"/>
        <v>9.830505010815066E-2</v>
      </c>
      <c r="V32" s="3">
        <f t="shared" si="13"/>
        <v>9.4209006353644376E-2</v>
      </c>
      <c r="W32" s="2">
        <f t="shared" si="24"/>
        <v>70.760000000000005</v>
      </c>
      <c r="X32" s="3">
        <f t="shared" si="25"/>
        <v>-8.3333333333333329E-2</v>
      </c>
    </row>
    <row r="33" spans="1:24" ht="15.75" thickBot="1" x14ac:dyDescent="0.3">
      <c r="A33" s="4">
        <v>877</v>
      </c>
      <c r="B33" s="4">
        <v>50</v>
      </c>
      <c r="C33" s="2">
        <f t="shared" si="15"/>
        <v>35.079999999999984</v>
      </c>
      <c r="D33" s="4"/>
      <c r="E33" s="23"/>
      <c r="F33">
        <f t="shared" si="16"/>
        <v>1417</v>
      </c>
      <c r="G33" s="9">
        <f t="shared" si="17"/>
        <v>44733.962543082285</v>
      </c>
      <c r="H33" s="9">
        <f t="shared" si="18"/>
        <v>44733.814177264729</v>
      </c>
      <c r="I33" s="9">
        <f t="shared" si="19"/>
        <v>44733.678676734802</v>
      </c>
      <c r="J33" s="9">
        <f t="shared" si="20"/>
        <v>44733.556081017276</v>
      </c>
      <c r="K33" s="9">
        <f t="shared" si="21"/>
        <v>44733.444630364989</v>
      </c>
      <c r="L33" s="9">
        <f t="shared" si="22"/>
        <v>44733.342871073743</v>
      </c>
      <c r="M33" s="9">
        <f t="shared" si="23"/>
        <v>44733.249591723448</v>
      </c>
      <c r="N33" s="61"/>
      <c r="O33" s="60">
        <v>100</v>
      </c>
      <c r="P33" s="3">
        <f t="shared" si="13"/>
        <v>0.11980411259116448</v>
      </c>
      <c r="Q33" s="3">
        <f t="shared" si="13"/>
        <v>0.11358560511365577</v>
      </c>
      <c r="R33" s="3">
        <f t="shared" si="13"/>
        <v>0.10790632485797298</v>
      </c>
      <c r="S33" s="3">
        <f t="shared" ref="P33:V56" si="27">$W33/S$2/24</f>
        <v>0.10276792843616474</v>
      </c>
      <c r="T33" s="3">
        <f t="shared" si="27"/>
        <v>9.8096658961793634E-2</v>
      </c>
      <c r="U33" s="3">
        <f t="shared" si="27"/>
        <v>9.3831586833019995E-2</v>
      </c>
      <c r="V33" s="3">
        <f t="shared" si="27"/>
        <v>8.9921937381644154E-2</v>
      </c>
      <c r="W33" s="2">
        <f t="shared" si="24"/>
        <v>67.539999999999992</v>
      </c>
      <c r="X33" s="3">
        <f t="shared" si="25"/>
        <v>0</v>
      </c>
    </row>
    <row r="34" spans="1:24" ht="15.75" thickBot="1" x14ac:dyDescent="0.3">
      <c r="A34" s="4">
        <v>796</v>
      </c>
      <c r="B34" s="4">
        <v>50</v>
      </c>
      <c r="C34" s="2">
        <f t="shared" si="15"/>
        <v>31.840000000000003</v>
      </c>
      <c r="D34" s="4"/>
      <c r="E34" s="23"/>
      <c r="F34">
        <f t="shared" si="16"/>
        <v>1467</v>
      </c>
      <c r="G34" s="9">
        <f t="shared" si="17"/>
        <v>44734.079473599049</v>
      </c>
      <c r="H34" s="9">
        <f t="shared" si="18"/>
        <v>44733.925038429799</v>
      </c>
      <c r="I34" s="9">
        <f t="shared" si="19"/>
        <v>44733.783994841622</v>
      </c>
      <c r="J34" s="9">
        <f t="shared" si="20"/>
        <v>44733.656383976151</v>
      </c>
      <c r="K34" s="9">
        <f t="shared" si="21"/>
        <v>44733.540374098462</v>
      </c>
      <c r="L34" s="9">
        <f t="shared" si="22"/>
        <v>44733.434452036192</v>
      </c>
      <c r="M34" s="9">
        <f t="shared" si="23"/>
        <v>44733.337356812466</v>
      </c>
      <c r="N34" s="61"/>
      <c r="O34" s="60">
        <v>100</v>
      </c>
      <c r="P34" s="3">
        <f t="shared" si="27"/>
        <v>0.11693051676057986</v>
      </c>
      <c r="Q34" s="3">
        <f t="shared" si="27"/>
        <v>0.11086116507391457</v>
      </c>
      <c r="R34" s="3">
        <f t="shared" si="27"/>
        <v>0.10531810682021885</v>
      </c>
      <c r="S34" s="3">
        <f t="shared" si="27"/>
        <v>0.10030295887639888</v>
      </c>
      <c r="T34" s="3">
        <f t="shared" si="27"/>
        <v>9.574373347292621E-2</v>
      </c>
      <c r="U34" s="3">
        <f t="shared" si="27"/>
        <v>9.1580962452364204E-2</v>
      </c>
      <c r="V34" s="3">
        <f t="shared" si="27"/>
        <v>8.7765089016849027E-2</v>
      </c>
      <c r="W34" s="2">
        <f t="shared" si="24"/>
        <v>65.92</v>
      </c>
      <c r="X34" s="3">
        <f t="shared" si="25"/>
        <v>0</v>
      </c>
    </row>
    <row r="35" spans="1:24" ht="15.75" thickBot="1" x14ac:dyDescent="0.3">
      <c r="A35" s="4">
        <v>1390</v>
      </c>
      <c r="B35" s="4">
        <v>58</v>
      </c>
      <c r="C35" s="2">
        <f t="shared" si="15"/>
        <v>47.931034482758633</v>
      </c>
      <c r="D35" s="4" t="s">
        <v>32</v>
      </c>
      <c r="E35" s="23">
        <v>0.10416666666666667</v>
      </c>
      <c r="F35">
        <f t="shared" si="16"/>
        <v>1525</v>
      </c>
      <c r="G35" s="9">
        <f t="shared" si="17"/>
        <v>44734.231667748594</v>
      </c>
      <c r="H35" s="9">
        <f t="shared" si="18"/>
        <v>44734.069332846717</v>
      </c>
      <c r="I35" s="9">
        <f t="shared" si="19"/>
        <v>44733.921074537699</v>
      </c>
      <c r="J35" s="9">
        <f t="shared" si="20"/>
        <v>44733.786936067649</v>
      </c>
      <c r="K35" s="9">
        <f t="shared" si="21"/>
        <v>44733.664992003985</v>
      </c>
      <c r="L35" s="9">
        <f t="shared" si="22"/>
        <v>44733.553651771908</v>
      </c>
      <c r="M35" s="9">
        <f t="shared" si="23"/>
        <v>44733.451589892531</v>
      </c>
      <c r="N35" s="61"/>
      <c r="O35" s="60">
        <v>100</v>
      </c>
      <c r="P35" s="3">
        <f t="shared" si="27"/>
        <v>0.15219414954577901</v>
      </c>
      <c r="Q35" s="3">
        <f t="shared" si="27"/>
        <v>0.14429441691962788</v>
      </c>
      <c r="R35" s="3">
        <f t="shared" si="27"/>
        <v>0.13707969607364648</v>
      </c>
      <c r="S35" s="3">
        <f t="shared" si="27"/>
        <v>0.13055209149871091</v>
      </c>
      <c r="T35" s="3">
        <f t="shared" si="27"/>
        <v>0.12461790552149681</v>
      </c>
      <c r="U35" s="3">
        <f t="shared" si="27"/>
        <v>0.11919973571621433</v>
      </c>
      <c r="V35" s="3">
        <f t="shared" si="27"/>
        <v>0.11423308006137206</v>
      </c>
      <c r="W35" s="2">
        <f t="shared" si="24"/>
        <v>85.8</v>
      </c>
      <c r="X35" s="3">
        <f t="shared" si="25"/>
        <v>0</v>
      </c>
    </row>
    <row r="36" spans="1:24" ht="15.75" thickBot="1" x14ac:dyDescent="0.3">
      <c r="A36" s="4">
        <v>1611</v>
      </c>
      <c r="B36" s="4">
        <v>50</v>
      </c>
      <c r="C36" s="2">
        <f t="shared" si="15"/>
        <v>73.094736842105277</v>
      </c>
      <c r="D36" s="4"/>
      <c r="E36" s="23"/>
      <c r="F36">
        <f t="shared" si="16"/>
        <v>1575</v>
      </c>
      <c r="G36" s="9">
        <f t="shared" si="17"/>
        <v>44734.489354265286</v>
      </c>
      <c r="H36" s="9">
        <f t="shared" si="18"/>
        <v>44734.319050819468</v>
      </c>
      <c r="I36" s="9">
        <f t="shared" si="19"/>
        <v>44734.163514945147</v>
      </c>
      <c r="J36" s="9">
        <f t="shared" si="20"/>
        <v>44734.022792011252</v>
      </c>
      <c r="K36" s="9">
        <f t="shared" si="21"/>
        <v>44733.894862071364</v>
      </c>
      <c r="L36" s="9">
        <f t="shared" si="22"/>
        <v>44733.778056474039</v>
      </c>
      <c r="M36" s="9">
        <f t="shared" si="23"/>
        <v>44733.670984676515</v>
      </c>
      <c r="N36" s="61"/>
      <c r="O36" s="60">
        <v>95</v>
      </c>
      <c r="P36" s="3">
        <f t="shared" si="27"/>
        <v>0.1535198500264256</v>
      </c>
      <c r="Q36" s="3">
        <f t="shared" si="27"/>
        <v>0.14555130608675995</v>
      </c>
      <c r="R36" s="3">
        <f t="shared" si="27"/>
        <v>0.13827374078242197</v>
      </c>
      <c r="S36" s="3">
        <f t="shared" si="27"/>
        <v>0.13168927693563995</v>
      </c>
      <c r="T36" s="3">
        <f t="shared" si="27"/>
        <v>0.12570340071129268</v>
      </c>
      <c r="U36" s="3">
        <f t="shared" si="27"/>
        <v>0.12023803546297562</v>
      </c>
      <c r="V36" s="3">
        <f t="shared" si="27"/>
        <v>0.11522811731868497</v>
      </c>
      <c r="W36" s="2">
        <f t="shared" si="24"/>
        <v>86.547368421052639</v>
      </c>
      <c r="X36" s="3">
        <f t="shared" si="25"/>
        <v>-0.10416666666666667</v>
      </c>
    </row>
    <row r="37" spans="1:24" ht="15.75" thickBot="1" x14ac:dyDescent="0.3">
      <c r="A37" s="4">
        <v>1459</v>
      </c>
      <c r="B37" s="4">
        <v>50</v>
      </c>
      <c r="C37" s="2">
        <f t="shared" si="15"/>
        <v>66.694736842105272</v>
      </c>
      <c r="D37" s="4"/>
      <c r="E37" s="23"/>
      <c r="F37">
        <f t="shared" si="16"/>
        <v>1625</v>
      </c>
      <c r="G37" s="9">
        <f t="shared" si="17"/>
        <v>44734.637197876633</v>
      </c>
      <c r="H37" s="9">
        <f t="shared" si="18"/>
        <v>44734.4592205156</v>
      </c>
      <c r="I37" s="9">
        <f t="shared" si="19"/>
        <v>44734.296676156475</v>
      </c>
      <c r="J37" s="9">
        <f t="shared" si="20"/>
        <v>44734.149612212517</v>
      </c>
      <c r="K37" s="9">
        <f t="shared" si="21"/>
        <v>44734.015917718025</v>
      </c>
      <c r="L37" s="9">
        <f t="shared" si="22"/>
        <v>44733.893848831714</v>
      </c>
      <c r="M37" s="9">
        <f t="shared" si="23"/>
        <v>44733.78195235262</v>
      </c>
      <c r="N37" s="61"/>
      <c r="O37" s="60">
        <v>95</v>
      </c>
      <c r="P37" s="3">
        <f t="shared" si="27"/>
        <v>0.14784361134872756</v>
      </c>
      <c r="Q37" s="3">
        <f t="shared" si="27"/>
        <v>0.14016969613171557</v>
      </c>
      <c r="R37" s="3">
        <f t="shared" si="27"/>
        <v>0.13316121132512979</v>
      </c>
      <c r="S37" s="3">
        <f t="shared" si="27"/>
        <v>0.12682020126202836</v>
      </c>
      <c r="T37" s="3">
        <f t="shared" si="27"/>
        <v>0.12105564665920888</v>
      </c>
      <c r="U37" s="3">
        <f t="shared" si="27"/>
        <v>0.1157923576740259</v>
      </c>
      <c r="V37" s="3">
        <f t="shared" si="27"/>
        <v>0.11096767610427481</v>
      </c>
      <c r="W37" s="2">
        <f t="shared" si="24"/>
        <v>83.347368421052636</v>
      </c>
      <c r="X37" s="3">
        <f t="shared" si="25"/>
        <v>0</v>
      </c>
    </row>
    <row r="38" spans="1:24" ht="15.75" thickBot="1" x14ac:dyDescent="0.3">
      <c r="A38" s="4">
        <v>1223</v>
      </c>
      <c r="B38" s="4">
        <v>50</v>
      </c>
      <c r="C38" s="2">
        <f t="shared" si="15"/>
        <v>56.757894736842132</v>
      </c>
      <c r="D38" s="4"/>
      <c r="E38" s="23">
        <v>8.3333333333333329E-2</v>
      </c>
      <c r="F38">
        <f t="shared" si="16"/>
        <v>1675</v>
      </c>
      <c r="G38" s="9">
        <f t="shared" si="17"/>
        <v>44734.776228380564</v>
      </c>
      <c r="H38" s="9">
        <f t="shared" si="18"/>
        <v>44734.591034554171</v>
      </c>
      <c r="I38" s="9">
        <f t="shared" si="19"/>
        <v>44734.421899493114</v>
      </c>
      <c r="J38" s="9">
        <f t="shared" si="20"/>
        <v>44734.268872533125</v>
      </c>
      <c r="K38" s="9">
        <f t="shared" si="21"/>
        <v>44734.12975711497</v>
      </c>
      <c r="L38" s="9">
        <f t="shared" si="22"/>
        <v>44734.002738689662</v>
      </c>
      <c r="M38" s="9">
        <f t="shared" si="23"/>
        <v>44733.886305133157</v>
      </c>
      <c r="N38" s="61"/>
      <c r="O38" s="60">
        <v>95</v>
      </c>
      <c r="P38" s="3">
        <f t="shared" si="27"/>
        <v>0.1390305039280911</v>
      </c>
      <c r="Q38" s="3">
        <f t="shared" si="27"/>
        <v>0.13181403856993612</v>
      </c>
      <c r="R38" s="3">
        <f t="shared" si="27"/>
        <v>0.12522333664143934</v>
      </c>
      <c r="S38" s="3">
        <f t="shared" si="27"/>
        <v>0.11926032061089459</v>
      </c>
      <c r="T38" s="3">
        <f t="shared" si="27"/>
        <v>0.11383939694676302</v>
      </c>
      <c r="U38" s="3">
        <f t="shared" si="27"/>
        <v>0.10888985794907767</v>
      </c>
      <c r="V38" s="3">
        <f t="shared" si="27"/>
        <v>0.10435278053453274</v>
      </c>
      <c r="W38" s="2">
        <f t="shared" si="24"/>
        <v>78.378947368421066</v>
      </c>
      <c r="X38" s="3">
        <f t="shared" si="25"/>
        <v>0</v>
      </c>
    </row>
    <row r="39" spans="1:24" ht="15.75" thickBot="1" x14ac:dyDescent="0.3">
      <c r="A39" s="4">
        <v>391</v>
      </c>
      <c r="B39" s="4">
        <v>50</v>
      </c>
      <c r="C39" s="2">
        <f t="shared" si="15"/>
        <v>21.726315789473688</v>
      </c>
      <c r="D39" s="4"/>
      <c r="E39" s="23"/>
      <c r="F39">
        <f t="shared" si="16"/>
        <v>1725</v>
      </c>
      <c r="G39" s="9">
        <f t="shared" si="17"/>
        <v>44734.967522279803</v>
      </c>
      <c r="H39" s="9">
        <f t="shared" si="18"/>
        <v>44734.776724692638</v>
      </c>
      <c r="I39" s="9">
        <f t="shared" si="19"/>
        <v>44734.602471791324</v>
      </c>
      <c r="J39" s="9">
        <f t="shared" si="20"/>
        <v>44734.444814404436</v>
      </c>
      <c r="K39" s="9">
        <f t="shared" si="21"/>
        <v>44734.301489507285</v>
      </c>
      <c r="L39" s="9">
        <f t="shared" si="22"/>
        <v>44734.170627644628</v>
      </c>
      <c r="M39" s="9">
        <f t="shared" si="23"/>
        <v>44734.05067093722</v>
      </c>
      <c r="N39" s="61"/>
      <c r="O39" s="60">
        <v>95</v>
      </c>
      <c r="P39" s="3">
        <f t="shared" si="27"/>
        <v>0.1079605659027965</v>
      </c>
      <c r="Q39" s="3">
        <f t="shared" si="27"/>
        <v>0.10235680513179835</v>
      </c>
      <c r="R39" s="3">
        <f t="shared" si="27"/>
        <v>9.7238964875208445E-2</v>
      </c>
      <c r="S39" s="3">
        <f t="shared" si="27"/>
        <v>9.2608537976388974E-2</v>
      </c>
      <c r="T39" s="3">
        <f t="shared" si="27"/>
        <v>8.8399058977462211E-2</v>
      </c>
      <c r="U39" s="3">
        <f t="shared" si="27"/>
        <v>8.4555621630616029E-2</v>
      </c>
      <c r="V39" s="3">
        <f t="shared" si="27"/>
        <v>8.1032470729340361E-2</v>
      </c>
      <c r="W39" s="2">
        <f t="shared" si="24"/>
        <v>60.863157894736844</v>
      </c>
      <c r="X39" s="3">
        <f t="shared" si="25"/>
        <v>-8.3333333333333329E-2</v>
      </c>
    </row>
    <row r="40" spans="1:24" ht="15.75" thickBot="1" x14ac:dyDescent="0.3">
      <c r="A40" s="4">
        <v>1864</v>
      </c>
      <c r="B40" s="4">
        <v>50</v>
      </c>
      <c r="C40" s="2">
        <f t="shared" si="15"/>
        <v>83.747368421052641</v>
      </c>
      <c r="D40" s="4"/>
      <c r="E40" s="23"/>
      <c r="F40">
        <f t="shared" si="16"/>
        <v>1775</v>
      </c>
      <c r="G40" s="9">
        <f t="shared" si="17"/>
        <v>44735.130490079733</v>
      </c>
      <c r="H40" s="9">
        <f t="shared" si="18"/>
        <v>44734.931233546871</v>
      </c>
      <c r="I40" s="9">
        <f t="shared" si="19"/>
        <v>44734.749255202849</v>
      </c>
      <c r="J40" s="9">
        <f t="shared" si="20"/>
        <v>44734.584608129699</v>
      </c>
      <c r="K40" s="9">
        <f t="shared" si="21"/>
        <v>44734.434928972303</v>
      </c>
      <c r="L40" s="9">
        <f t="shared" si="22"/>
        <v>44734.29826539378</v>
      </c>
      <c r="M40" s="9">
        <f t="shared" si="23"/>
        <v>44734.172990446823</v>
      </c>
      <c r="N40" s="61"/>
      <c r="O40" s="60">
        <v>95</v>
      </c>
      <c r="P40" s="3">
        <f t="shared" si="27"/>
        <v>0.16296779993075197</v>
      </c>
      <c r="Q40" s="3">
        <f t="shared" si="27"/>
        <v>0.15450885423561675</v>
      </c>
      <c r="R40" s="3">
        <f t="shared" si="27"/>
        <v>0.14678341152383592</v>
      </c>
      <c r="S40" s="3">
        <f t="shared" si="27"/>
        <v>0.13979372526079611</v>
      </c>
      <c r="T40" s="3">
        <f t="shared" si="27"/>
        <v>0.13343946502166901</v>
      </c>
      <c r="U40" s="3">
        <f t="shared" si="27"/>
        <v>0.12763774915116166</v>
      </c>
      <c r="V40" s="3">
        <f t="shared" si="27"/>
        <v>0.12231950960319658</v>
      </c>
      <c r="W40" s="2">
        <f t="shared" si="24"/>
        <v>91.873684210526321</v>
      </c>
      <c r="X40" s="3">
        <f t="shared" si="25"/>
        <v>0</v>
      </c>
    </row>
    <row r="41" spans="1:24" ht="15.75" thickBot="1" x14ac:dyDescent="0.3">
      <c r="A41" s="4">
        <v>1296</v>
      </c>
      <c r="B41" s="4">
        <v>50</v>
      </c>
      <c r="C41" s="2">
        <f t="shared" si="15"/>
        <v>59.831578947368428</v>
      </c>
      <c r="D41" s="4"/>
      <c r="E41" s="23"/>
      <c r="F41">
        <f t="shared" si="16"/>
        <v>1825</v>
      </c>
      <c r="G41" s="9">
        <f t="shared" si="17"/>
        <v>44735.272246671972</v>
      </c>
      <c r="H41" s="9">
        <f t="shared" si="18"/>
        <v>44735.065632174432</v>
      </c>
      <c r="I41" s="9">
        <f t="shared" si="19"/>
        <v>44734.876933899031</v>
      </c>
      <c r="J41" s="9">
        <f t="shared" si="20"/>
        <v>44734.706206887968</v>
      </c>
      <c r="K41" s="9">
        <f t="shared" si="21"/>
        <v>44734.551000514286</v>
      </c>
      <c r="L41" s="9">
        <f t="shared" si="22"/>
        <v>44734.409290346979</v>
      </c>
      <c r="M41" s="9">
        <f t="shared" si="23"/>
        <v>44734.279389360308</v>
      </c>
      <c r="N41" s="61"/>
      <c r="O41" s="60">
        <v>95</v>
      </c>
      <c r="P41" s="3">
        <f t="shared" si="27"/>
        <v>0.14175659224040663</v>
      </c>
      <c r="Q41" s="3">
        <f t="shared" si="27"/>
        <v>0.13439862756150348</v>
      </c>
      <c r="R41" s="3">
        <f t="shared" si="27"/>
        <v>0.12767869618342831</v>
      </c>
      <c r="S41" s="3">
        <f t="shared" si="27"/>
        <v>0.12159875826993172</v>
      </c>
      <c r="T41" s="3">
        <f t="shared" si="27"/>
        <v>0.11607154198493481</v>
      </c>
      <c r="U41" s="3">
        <f t="shared" si="27"/>
        <v>0.11102495320298113</v>
      </c>
      <c r="V41" s="3">
        <f t="shared" si="27"/>
        <v>0.10639891348619024</v>
      </c>
      <c r="W41" s="2">
        <f t="shared" si="24"/>
        <v>79.915789473684214</v>
      </c>
      <c r="X41" s="3">
        <f t="shared" si="25"/>
        <v>0</v>
      </c>
    </row>
    <row r="42" spans="1:24" ht="15.75" thickBot="1" x14ac:dyDescent="0.3">
      <c r="A42" s="4">
        <v>1266</v>
      </c>
      <c r="B42" s="4">
        <v>50</v>
      </c>
      <c r="C42" s="2">
        <f t="shared" si="15"/>
        <v>58.56842105263155</v>
      </c>
      <c r="D42" s="4"/>
      <c r="E42" s="23">
        <v>4.1666666666666664E-2</v>
      </c>
      <c r="F42">
        <f t="shared" si="16"/>
        <v>1875</v>
      </c>
      <c r="G42" s="9">
        <f t="shared" si="17"/>
        <v>44735.412882953948</v>
      </c>
      <c r="H42" s="9">
        <f t="shared" si="18"/>
        <v>44735.198968642137</v>
      </c>
      <c r="I42" s="9">
        <f t="shared" si="19"/>
        <v>44735.003603543351</v>
      </c>
      <c r="J42" s="9">
        <f t="shared" si="20"/>
        <v>44734.826844644464</v>
      </c>
      <c r="K42" s="9">
        <f t="shared" si="21"/>
        <v>44734.666154736391</v>
      </c>
      <c r="L42" s="9">
        <f t="shared" si="22"/>
        <v>44734.519437863775</v>
      </c>
      <c r="M42" s="9">
        <f t="shared" si="23"/>
        <v>44734.384947397237</v>
      </c>
      <c r="N42" s="61"/>
      <c r="O42" s="60">
        <v>95</v>
      </c>
      <c r="P42" s="3">
        <f t="shared" si="27"/>
        <v>0.14063628197507144</v>
      </c>
      <c r="Q42" s="3">
        <f t="shared" si="27"/>
        <v>0.1333364677019552</v>
      </c>
      <c r="R42" s="3">
        <f t="shared" si="27"/>
        <v>0.12666964431685745</v>
      </c>
      <c r="S42" s="3">
        <f t="shared" si="27"/>
        <v>0.12063775649224519</v>
      </c>
      <c r="T42" s="3">
        <f t="shared" si="27"/>
        <v>0.11515422210623405</v>
      </c>
      <c r="U42" s="3">
        <f t="shared" si="27"/>
        <v>0.11014751679726735</v>
      </c>
      <c r="V42" s="3">
        <f t="shared" si="27"/>
        <v>0.10555803693071454</v>
      </c>
      <c r="W42" s="2">
        <f t="shared" si="24"/>
        <v>79.284210526315775</v>
      </c>
      <c r="X42" s="3">
        <f t="shared" si="25"/>
        <v>0</v>
      </c>
    </row>
    <row r="43" spans="1:24" ht="15.75" thickBot="1" x14ac:dyDescent="0.3">
      <c r="A43" s="4">
        <v>949</v>
      </c>
      <c r="B43" s="4">
        <v>50</v>
      </c>
      <c r="C43" s="2">
        <f t="shared" si="15"/>
        <v>45.221052631578942</v>
      </c>
      <c r="D43" s="4"/>
      <c r="E43" s="23"/>
      <c r="F43">
        <f t="shared" si="16"/>
        <v>1925</v>
      </c>
      <c r="G43" s="9">
        <f t="shared" si="17"/>
        <v>44735.58334795745</v>
      </c>
      <c r="H43" s="9">
        <f t="shared" si="18"/>
        <v>44735.36274828732</v>
      </c>
      <c r="I43" s="9">
        <f t="shared" si="19"/>
        <v>44735.161277539606</v>
      </c>
      <c r="J43" s="9">
        <f t="shared" si="20"/>
        <v>44734.978994482168</v>
      </c>
      <c r="K43" s="9">
        <f t="shared" si="21"/>
        <v>44734.81328261178</v>
      </c>
      <c r="L43" s="9">
        <f t="shared" si="22"/>
        <v>44734.661980469216</v>
      </c>
      <c r="M43" s="9">
        <f t="shared" si="23"/>
        <v>44734.523286838565</v>
      </c>
      <c r="N43" s="61"/>
      <c r="O43" s="60">
        <v>95</v>
      </c>
      <c r="P43" s="3">
        <f t="shared" si="27"/>
        <v>0.12879833683803013</v>
      </c>
      <c r="Q43" s="3">
        <f t="shared" si="27"/>
        <v>0.12211297851939552</v>
      </c>
      <c r="R43" s="3">
        <f t="shared" si="27"/>
        <v>0.11600732959342576</v>
      </c>
      <c r="S43" s="3">
        <f t="shared" si="27"/>
        <v>0.11048317104135785</v>
      </c>
      <c r="T43" s="3">
        <f t="shared" si="27"/>
        <v>0.10546120872129615</v>
      </c>
      <c r="U43" s="3">
        <f t="shared" si="27"/>
        <v>0.10087593877689198</v>
      </c>
      <c r="V43" s="3">
        <f t="shared" si="27"/>
        <v>9.6672774661188121E-2</v>
      </c>
      <c r="W43" s="2">
        <f t="shared" si="24"/>
        <v>72.610526315789471</v>
      </c>
      <c r="X43" s="3">
        <f t="shared" si="25"/>
        <v>-4.1666666666666664E-2</v>
      </c>
    </row>
    <row r="44" spans="1:24" ht="15.75" thickBot="1" x14ac:dyDescent="0.3">
      <c r="A44" s="4">
        <v>1313</v>
      </c>
      <c r="B44" s="4">
        <v>50</v>
      </c>
      <c r="C44" s="2">
        <f t="shared" si="15"/>
        <v>60.547368421052653</v>
      </c>
      <c r="D44" s="4"/>
      <c r="E44" s="23">
        <v>4.1666666666666664E-2</v>
      </c>
      <c r="F44">
        <f t="shared" si="16"/>
        <v>1975</v>
      </c>
      <c r="G44" s="9">
        <f t="shared" si="17"/>
        <v>44735.725739392175</v>
      </c>
      <c r="H44" s="9">
        <f t="shared" si="18"/>
        <v>44735.497748805472</v>
      </c>
      <c r="I44" s="9">
        <f t="shared" si="19"/>
        <v>44735.289528031848</v>
      </c>
      <c r="J44" s="9">
        <f t="shared" si="20"/>
        <v>44735.101137808109</v>
      </c>
      <c r="K44" s="9">
        <f t="shared" si="21"/>
        <v>44734.929873968365</v>
      </c>
      <c r="L44" s="9">
        <f t="shared" si="22"/>
        <v>44734.773502636381</v>
      </c>
      <c r="M44" s="9">
        <f t="shared" si="23"/>
        <v>44734.630162248766</v>
      </c>
      <c r="N44" s="61"/>
      <c r="O44" s="60">
        <v>95</v>
      </c>
      <c r="P44" s="3">
        <f t="shared" si="27"/>
        <v>0.14239143472409654</v>
      </c>
      <c r="Q44" s="3">
        <f t="shared" si="27"/>
        <v>0.13500051814858083</v>
      </c>
      <c r="R44" s="3">
        <f t="shared" si="27"/>
        <v>0.12825049224115179</v>
      </c>
      <c r="S44" s="3">
        <f t="shared" si="27"/>
        <v>0.12214332594395406</v>
      </c>
      <c r="T44" s="3">
        <f t="shared" si="27"/>
        <v>0.11659135658286525</v>
      </c>
      <c r="U44" s="3">
        <f t="shared" si="27"/>
        <v>0.11152216716621895</v>
      </c>
      <c r="V44" s="3">
        <f t="shared" si="27"/>
        <v>0.10687541020095981</v>
      </c>
      <c r="W44" s="2">
        <f t="shared" si="24"/>
        <v>80.273684210526326</v>
      </c>
      <c r="X44" s="3">
        <f t="shared" si="25"/>
        <v>0</v>
      </c>
    </row>
    <row r="45" spans="1:24" ht="15.75" thickBot="1" x14ac:dyDescent="0.3">
      <c r="A45" s="4">
        <v>1155</v>
      </c>
      <c r="B45" s="4">
        <v>50</v>
      </c>
      <c r="C45" s="2">
        <f t="shared" si="15"/>
        <v>53.894736842105232</v>
      </c>
      <c r="D45" s="4"/>
      <c r="E45" s="23"/>
      <c r="F45">
        <f t="shared" si="16"/>
        <v>2025</v>
      </c>
      <c r="G45" s="9">
        <f t="shared" si="17"/>
        <v>44735.903897192831</v>
      </c>
      <c r="H45" s="9">
        <f t="shared" si="18"/>
        <v>44735.668821948355</v>
      </c>
      <c r="I45" s="9">
        <f t="shared" si="19"/>
        <v>44735.454130850922</v>
      </c>
      <c r="J45" s="9">
        <f t="shared" si="20"/>
        <v>44735.259886524691</v>
      </c>
      <c r="K45" s="9">
        <f t="shared" si="21"/>
        <v>44735.083300773586</v>
      </c>
      <c r="L45" s="9">
        <f t="shared" si="22"/>
        <v>44734.92207030514</v>
      </c>
      <c r="M45" s="9">
        <f t="shared" si="23"/>
        <v>44734.774275709104</v>
      </c>
      <c r="N45" s="61"/>
      <c r="O45" s="60">
        <v>95</v>
      </c>
      <c r="P45" s="3">
        <f t="shared" si="27"/>
        <v>0.1364911339933314</v>
      </c>
      <c r="Q45" s="3">
        <f t="shared" si="27"/>
        <v>0.12940647622162674</v>
      </c>
      <c r="R45" s="3">
        <f t="shared" si="27"/>
        <v>0.1229361524105454</v>
      </c>
      <c r="S45" s="3">
        <f t="shared" si="27"/>
        <v>0.11708204991480514</v>
      </c>
      <c r="T45" s="3">
        <f t="shared" si="27"/>
        <v>0.11176013855504126</v>
      </c>
      <c r="U45" s="3">
        <f t="shared" si="27"/>
        <v>0.10690100209612645</v>
      </c>
      <c r="V45" s="3">
        <f t="shared" si="27"/>
        <v>0.10244679367545449</v>
      </c>
      <c r="W45" s="2">
        <f t="shared" si="24"/>
        <v>76.947368421052616</v>
      </c>
      <c r="X45" s="3">
        <f t="shared" si="25"/>
        <v>-4.1666666666666664E-2</v>
      </c>
    </row>
    <row r="46" spans="1:24" ht="15.75" thickBot="1" x14ac:dyDescent="0.3">
      <c r="A46" s="4">
        <v>529</v>
      </c>
      <c r="B46" s="4">
        <v>52</v>
      </c>
      <c r="C46" s="2">
        <f t="shared" ref="C46:C47" si="28">(W46*100/B46)-100</f>
        <v>26.680161943319845</v>
      </c>
      <c r="D46" s="4" t="s">
        <v>33</v>
      </c>
      <c r="E46" s="23">
        <v>0.10416666666666667</v>
      </c>
      <c r="F46">
        <f t="shared" ref="F46:F47" si="29">F45+B46</f>
        <v>2077</v>
      </c>
      <c r="G46" s="9">
        <f t="shared" ref="G46:G47" si="30">G45+P46+$E45</f>
        <v>44736.020745553506</v>
      </c>
      <c r="H46" s="9">
        <f t="shared" ref="H46:H47" si="31">H45+Q46+$E45</f>
        <v>44735.779605221709</v>
      </c>
      <c r="I46" s="9">
        <f t="shared" ref="I46:I47" si="32">I45+R46+$E45</f>
        <v>44735.559374960605</v>
      </c>
      <c r="J46" s="9">
        <f t="shared" ref="J46:J47" si="33">J45+S46+$E45</f>
        <v>44735.360119010104</v>
      </c>
      <c r="K46" s="9">
        <f t="shared" ref="K46:K47" si="34">K45+T46+$E45</f>
        <v>44735.178977236937</v>
      </c>
      <c r="L46" s="9">
        <f t="shared" ref="L46:L47" si="35">L45+U46+$E45</f>
        <v>44735.013586922258</v>
      </c>
      <c r="M46" s="9">
        <f t="shared" ref="M46:M47" si="36">M45+V46+$E45</f>
        <v>44734.861979133842</v>
      </c>
      <c r="N46" s="61"/>
      <c r="O46" s="60">
        <v>95</v>
      </c>
      <c r="P46" s="3">
        <f t="shared" si="27"/>
        <v>0.1168483606744553</v>
      </c>
      <c r="Q46" s="3">
        <f t="shared" si="27"/>
        <v>0.11078327335088102</v>
      </c>
      <c r="R46" s="3">
        <f t="shared" si="27"/>
        <v>0.10524410968333699</v>
      </c>
      <c r="S46" s="3">
        <f t="shared" si="27"/>
        <v>0.10023248541270187</v>
      </c>
      <c r="T46" s="3">
        <f t="shared" si="27"/>
        <v>9.5676463348488158E-2</v>
      </c>
      <c r="U46" s="3">
        <f t="shared" si="27"/>
        <v>9.1516617115945206E-2</v>
      </c>
      <c r="V46" s="3">
        <f t="shared" si="27"/>
        <v>8.7703424736114144E-2</v>
      </c>
      <c r="W46" s="2">
        <f t="shared" ref="W46:W47" si="37">(B46+(A46/$E$2))*100/O46</f>
        <v>65.873684210526321</v>
      </c>
      <c r="X46" s="3">
        <f t="shared" ref="X46:X47" si="38">N46-N45-E45</f>
        <v>0</v>
      </c>
    </row>
    <row r="47" spans="1:24" ht="15.75" thickBot="1" x14ac:dyDescent="0.3">
      <c r="A47" s="4">
        <v>1414</v>
      </c>
      <c r="B47" s="4">
        <v>50</v>
      </c>
      <c r="C47" s="2">
        <f t="shared" si="28"/>
        <v>73.955555555555549</v>
      </c>
      <c r="D47" s="4"/>
      <c r="E47" s="23"/>
      <c r="F47">
        <f t="shared" si="29"/>
        <v>2127</v>
      </c>
      <c r="G47" s="9">
        <f t="shared" si="30"/>
        <v>44736.279195540897</v>
      </c>
      <c r="H47" s="9">
        <f t="shared" si="31"/>
        <v>44736.030047036737</v>
      </c>
      <c r="I47" s="9">
        <f t="shared" si="32"/>
        <v>44735.802503018211</v>
      </c>
      <c r="J47" s="9">
        <f t="shared" si="33"/>
        <v>44735.596629858621</v>
      </c>
      <c r="K47" s="9">
        <f t="shared" si="34"/>
        <v>44735.409472440821</v>
      </c>
      <c r="L47" s="9">
        <f t="shared" si="35"/>
        <v>44735.238589581044</v>
      </c>
      <c r="M47" s="9">
        <f t="shared" si="36"/>
        <v>44735.081946959624</v>
      </c>
      <c r="N47" s="61"/>
      <c r="O47" s="60">
        <v>90</v>
      </c>
      <c r="P47" s="3">
        <f t="shared" si="27"/>
        <v>0.15428332072576509</v>
      </c>
      <c r="Q47" s="3">
        <f t="shared" si="27"/>
        <v>0.14627514836141503</v>
      </c>
      <c r="R47" s="3">
        <f t="shared" si="27"/>
        <v>0.13896139094334428</v>
      </c>
      <c r="S47" s="3">
        <f t="shared" si="27"/>
        <v>0.13234418185080407</v>
      </c>
      <c r="T47" s="3">
        <f t="shared" si="27"/>
        <v>0.12632853722122209</v>
      </c>
      <c r="U47" s="3">
        <f t="shared" si="27"/>
        <v>0.1208359921246472</v>
      </c>
      <c r="V47" s="3">
        <f t="shared" si="27"/>
        <v>0.11580115911945356</v>
      </c>
      <c r="W47" s="2">
        <f t="shared" si="37"/>
        <v>86.977777777777774</v>
      </c>
      <c r="X47" s="3">
        <f t="shared" si="38"/>
        <v>-0.10416666666666667</v>
      </c>
    </row>
    <row r="48" spans="1:24" ht="15.75" thickBot="1" x14ac:dyDescent="0.3">
      <c r="A48" s="4">
        <v>115</v>
      </c>
      <c r="B48" s="4">
        <v>50</v>
      </c>
      <c r="C48" s="2">
        <f t="shared" si="15"/>
        <v>16.222222222222229</v>
      </c>
      <c r="D48" s="4"/>
      <c r="E48" s="23"/>
      <c r="F48">
        <f t="shared" ref="F48" si="39">F47+B48</f>
        <v>2177</v>
      </c>
      <c r="G48" s="9">
        <f t="shared" ref="G48" si="40">G47+P48+$E47</f>
        <v>44736.382274458549</v>
      </c>
      <c r="H48" s="9">
        <f t="shared" ref="H48" si="41">H47+Q48+$E47</f>
        <v>44736.127775578629</v>
      </c>
      <c r="I48" s="9">
        <f t="shared" ref="I48" si="42">I47+R48+$E47</f>
        <v>44735.895345133009</v>
      </c>
      <c r="J48" s="9">
        <f t="shared" ref="J48" si="43">J47+S48+$E47</f>
        <v>44735.685050920336</v>
      </c>
      <c r="K48" s="9">
        <f t="shared" ref="K48" si="44">K47+T48+$E47</f>
        <v>44735.493874363361</v>
      </c>
      <c r="L48" s="9">
        <f t="shared" ref="L48" si="45">L47+U48+$E47</f>
        <v>44735.319321854782</v>
      </c>
      <c r="M48" s="9">
        <f t="shared" ref="M48" si="46">M47+V48+$E47</f>
        <v>44735.159315388621</v>
      </c>
      <c r="N48" s="61"/>
      <c r="O48" s="60">
        <v>90</v>
      </c>
      <c r="P48" s="3">
        <f t="shared" si="27"/>
        <v>0.1030789176540306</v>
      </c>
      <c r="Q48" s="3">
        <f t="shared" si="27"/>
        <v>9.7728541891952056E-2</v>
      </c>
      <c r="R48" s="3">
        <f t="shared" si="27"/>
        <v>9.284211479735445E-2</v>
      </c>
      <c r="S48" s="3">
        <f t="shared" si="27"/>
        <v>8.8421061711766155E-2</v>
      </c>
      <c r="T48" s="3">
        <f t="shared" si="27"/>
        <v>8.4401922543049512E-2</v>
      </c>
      <c r="U48" s="3">
        <f t="shared" si="27"/>
        <v>8.0732273736829965E-2</v>
      </c>
      <c r="V48" s="3">
        <f t="shared" si="27"/>
        <v>7.7368428997795377E-2</v>
      </c>
      <c r="W48" s="2">
        <f t="shared" si="24"/>
        <v>58.111111111111114</v>
      </c>
      <c r="X48" s="3">
        <f>N48-N45-E45</f>
        <v>0</v>
      </c>
    </row>
    <row r="49" spans="1:24" ht="15.75" thickBot="1" x14ac:dyDescent="0.3">
      <c r="A49" s="4">
        <v>607</v>
      </c>
      <c r="B49" s="4">
        <v>50</v>
      </c>
      <c r="C49" s="2">
        <f t="shared" si="15"/>
        <v>38.088888888888903</v>
      </c>
      <c r="D49" s="4"/>
      <c r="E49" s="23"/>
      <c r="F49">
        <f t="shared" si="16"/>
        <v>2227</v>
      </c>
      <c r="G49" s="9">
        <f t="shared" si="17"/>
        <v>44736.504747191684</v>
      </c>
      <c r="H49" s="9">
        <f t="shared" si="18"/>
        <v>44736.243891287864</v>
      </c>
      <c r="I49" s="9">
        <f t="shared" si="19"/>
        <v>44736.005655056782</v>
      </c>
      <c r="J49" s="9">
        <f t="shared" si="20"/>
        <v>44735.790107990601</v>
      </c>
      <c r="K49" s="9">
        <f t="shared" si="21"/>
        <v>44735.594156112245</v>
      </c>
      <c r="L49" s="9">
        <f t="shared" si="22"/>
        <v>44735.415243527634</v>
      </c>
      <c r="M49" s="9">
        <f t="shared" si="23"/>
        <v>44735.251240325102</v>
      </c>
      <c r="N49" s="61"/>
      <c r="O49" s="60">
        <v>90</v>
      </c>
      <c r="P49" s="3">
        <f t="shared" si="27"/>
        <v>0.12247273313616562</v>
      </c>
      <c r="Q49" s="3">
        <f t="shared" si="27"/>
        <v>0.11611570923835375</v>
      </c>
      <c r="R49" s="3">
        <f t="shared" si="27"/>
        <v>0.11030992377643607</v>
      </c>
      <c r="S49" s="3">
        <f t="shared" si="27"/>
        <v>0.10505707026327243</v>
      </c>
      <c r="T49" s="3">
        <f t="shared" si="27"/>
        <v>0.10028174888766915</v>
      </c>
      <c r="U49" s="3">
        <f t="shared" si="27"/>
        <v>9.5921672849074838E-2</v>
      </c>
      <c r="V49" s="3">
        <f t="shared" si="27"/>
        <v>9.1924936480363387E-2</v>
      </c>
      <c r="W49" s="2">
        <f t="shared" si="24"/>
        <v>69.044444444444451</v>
      </c>
      <c r="X49" s="3">
        <f t="shared" si="25"/>
        <v>0</v>
      </c>
    </row>
    <row r="50" spans="1:24" ht="15.75" thickBot="1" x14ac:dyDescent="0.3">
      <c r="A50" s="4">
        <v>1535</v>
      </c>
      <c r="B50" s="4">
        <v>50</v>
      </c>
      <c r="C50" s="2">
        <f t="shared" si="15"/>
        <v>79.333333333333371</v>
      </c>
      <c r="D50" s="4"/>
      <c r="E50" s="23"/>
      <c r="F50">
        <f t="shared" si="16"/>
        <v>2277</v>
      </c>
      <c r="G50" s="9">
        <f t="shared" si="17"/>
        <v>44736.663800129631</v>
      </c>
      <c r="H50" s="9">
        <f t="shared" si="18"/>
        <v>44736.39468848348</v>
      </c>
      <c r="I50" s="9">
        <f t="shared" si="19"/>
        <v>44736.148912392615</v>
      </c>
      <c r="J50" s="9">
        <f t="shared" si="20"/>
        <v>44735.926543548536</v>
      </c>
      <c r="K50" s="9">
        <f t="shared" si="21"/>
        <v>44735.724390053911</v>
      </c>
      <c r="L50" s="9">
        <f t="shared" si="22"/>
        <v>44735.539815124015</v>
      </c>
      <c r="M50" s="9">
        <f t="shared" si="23"/>
        <v>44735.370621438298</v>
      </c>
      <c r="N50" s="61"/>
      <c r="O50" s="60">
        <v>90</v>
      </c>
      <c r="P50" s="3">
        <f t="shared" si="27"/>
        <v>0.15905293794799749</v>
      </c>
      <c r="Q50" s="3">
        <f t="shared" si="27"/>
        <v>0.15079719561530652</v>
      </c>
      <c r="R50" s="3">
        <f t="shared" si="27"/>
        <v>0.1432573358345412</v>
      </c>
      <c r="S50" s="3">
        <f t="shared" si="27"/>
        <v>0.13643555793765827</v>
      </c>
      <c r="T50" s="3">
        <f t="shared" si="27"/>
        <v>0.13023394166776472</v>
      </c>
      <c r="U50" s="3">
        <f t="shared" si="27"/>
        <v>0.12457159637786192</v>
      </c>
      <c r="V50" s="3">
        <f t="shared" si="27"/>
        <v>0.11938111319545099</v>
      </c>
      <c r="W50" s="2">
        <f t="shared" si="24"/>
        <v>89.666666666666671</v>
      </c>
      <c r="X50" s="3">
        <f t="shared" si="25"/>
        <v>0</v>
      </c>
    </row>
    <row r="51" spans="1:24" ht="15.75" thickBot="1" x14ac:dyDescent="0.3">
      <c r="A51" s="4">
        <v>470</v>
      </c>
      <c r="B51" s="4">
        <v>42</v>
      </c>
      <c r="C51" s="2">
        <f t="shared" si="15"/>
        <v>35.978835978835974</v>
      </c>
      <c r="D51" s="4" t="s">
        <v>34</v>
      </c>
      <c r="E51" s="23">
        <v>0.10416666666666667</v>
      </c>
      <c r="F51">
        <f t="shared" si="16"/>
        <v>2319</v>
      </c>
      <c r="G51" s="9">
        <f t="shared" si="17"/>
        <v>44736.765105222701</v>
      </c>
      <c r="H51" s="9">
        <f t="shared" si="18"/>
        <v>44736.490735272258</v>
      </c>
      <c r="I51" s="9">
        <f t="shared" si="19"/>
        <v>44736.240156841959</v>
      </c>
      <c r="J51" s="9">
        <f t="shared" si="20"/>
        <v>44736.013443024101</v>
      </c>
      <c r="K51" s="9">
        <f t="shared" si="21"/>
        <v>44735.807339553314</v>
      </c>
      <c r="L51" s="9">
        <f t="shared" si="22"/>
        <v>44735.619158123445</v>
      </c>
      <c r="M51" s="9">
        <f t="shared" si="23"/>
        <v>44735.446658479414</v>
      </c>
      <c r="N51" s="61"/>
      <c r="O51" s="60">
        <v>90</v>
      </c>
      <c r="P51" s="3">
        <f t="shared" si="27"/>
        <v>0.10130509306724995</v>
      </c>
      <c r="Q51" s="3">
        <f t="shared" si="27"/>
        <v>9.6046788781000689E-2</v>
      </c>
      <c r="R51" s="3">
        <f t="shared" si="27"/>
        <v>9.1244449341950654E-2</v>
      </c>
      <c r="S51" s="3">
        <f t="shared" si="27"/>
        <v>8.6899475563762527E-2</v>
      </c>
      <c r="T51" s="3">
        <f t="shared" si="27"/>
        <v>8.2949499401773319E-2</v>
      </c>
      <c r="U51" s="3">
        <f t="shared" si="27"/>
        <v>7.9342999427783181E-2</v>
      </c>
      <c r="V51" s="3">
        <f t="shared" si="27"/>
        <v>7.6037041118292209E-2</v>
      </c>
      <c r="W51" s="2">
        <f t="shared" si="24"/>
        <v>57.111111111111114</v>
      </c>
      <c r="X51" s="3">
        <f t="shared" si="25"/>
        <v>0</v>
      </c>
    </row>
    <row r="52" spans="1:24" ht="15.75" thickBot="1" x14ac:dyDescent="0.3">
      <c r="A52" s="4">
        <v>995</v>
      </c>
      <c r="B52" s="4">
        <v>50</v>
      </c>
      <c r="C52" s="2">
        <f t="shared" si="15"/>
        <v>55.333333333333343</v>
      </c>
      <c r="D52" s="4"/>
      <c r="E52" s="23"/>
      <c r="F52">
        <f t="shared" si="16"/>
        <v>2369</v>
      </c>
      <c r="G52" s="9">
        <f t="shared" si="17"/>
        <v>44737.007038932272</v>
      </c>
      <c r="H52" s="9">
        <f t="shared" si="18"/>
        <v>44736.725518097206</v>
      </c>
      <c r="I52" s="9">
        <f t="shared" si="19"/>
        <v>44736.468408858993</v>
      </c>
      <c r="J52" s="9">
        <f t="shared" si="20"/>
        <v>44736.235786214929</v>
      </c>
      <c r="K52" s="9">
        <f t="shared" si="21"/>
        <v>44736.024311083951</v>
      </c>
      <c r="L52" s="9">
        <f t="shared" si="22"/>
        <v>44735.831225094778</v>
      </c>
      <c r="M52" s="9">
        <f t="shared" si="23"/>
        <v>44735.654229604719</v>
      </c>
      <c r="N52" s="61"/>
      <c r="O52" s="60">
        <v>90</v>
      </c>
      <c r="P52" s="3">
        <f t="shared" si="27"/>
        <v>0.13776704290662981</v>
      </c>
      <c r="Q52" s="3">
        <f t="shared" si="27"/>
        <v>0.13061615828389003</v>
      </c>
      <c r="R52" s="3">
        <f t="shared" si="27"/>
        <v>0.12408535036969554</v>
      </c>
      <c r="S52" s="3">
        <f t="shared" si="27"/>
        <v>0.11817652416161478</v>
      </c>
      <c r="T52" s="3">
        <f t="shared" si="27"/>
        <v>0.11280486397245049</v>
      </c>
      <c r="U52" s="3">
        <f t="shared" si="27"/>
        <v>0.10790030466930046</v>
      </c>
      <c r="V52" s="3">
        <f t="shared" si="27"/>
        <v>0.10340445864141294</v>
      </c>
      <c r="W52" s="2">
        <f t="shared" si="24"/>
        <v>77.666666666666671</v>
      </c>
      <c r="X52" s="3">
        <f t="shared" si="25"/>
        <v>-0.10416666666666667</v>
      </c>
    </row>
    <row r="53" spans="1:24" ht="15.75" thickBot="1" x14ac:dyDescent="0.3">
      <c r="A53" s="4">
        <v>520</v>
      </c>
      <c r="B53" s="4">
        <v>50</v>
      </c>
      <c r="C53" s="2">
        <f t="shared" si="15"/>
        <v>34.222222222222229</v>
      </c>
      <c r="D53" s="4"/>
      <c r="E53" s="23">
        <v>8.3333333333333329E-2</v>
      </c>
      <c r="F53">
        <f t="shared" si="16"/>
        <v>2419</v>
      </c>
      <c r="G53" s="9">
        <f t="shared" si="17"/>
        <v>44737.126082271207</v>
      </c>
      <c r="H53" s="9">
        <f t="shared" si="18"/>
        <v>44736.838382417096</v>
      </c>
      <c r="I53" s="9">
        <f t="shared" si="19"/>
        <v>44736.575629962892</v>
      </c>
      <c r="J53" s="9">
        <f t="shared" si="20"/>
        <v>44736.337901551975</v>
      </c>
      <c r="K53" s="9">
        <f t="shared" si="21"/>
        <v>44736.121784814764</v>
      </c>
      <c r="L53" s="9">
        <f t="shared" si="22"/>
        <v>44735.924460837297</v>
      </c>
      <c r="M53" s="9">
        <f t="shared" si="23"/>
        <v>44735.743580524635</v>
      </c>
      <c r="N53" s="61"/>
      <c r="O53" s="60">
        <v>90</v>
      </c>
      <c r="P53" s="3">
        <f t="shared" si="27"/>
        <v>0.11904333893505636</v>
      </c>
      <c r="Q53" s="3">
        <f t="shared" si="27"/>
        <v>0.11286431989051443</v>
      </c>
      <c r="R53" s="3">
        <f t="shared" si="27"/>
        <v>0.10722110389598871</v>
      </c>
      <c r="S53" s="3">
        <f t="shared" si="27"/>
        <v>0.10211533704379876</v>
      </c>
      <c r="T53" s="3">
        <f t="shared" si="27"/>
        <v>9.7473730814535184E-2</v>
      </c>
      <c r="U53" s="3">
        <f t="shared" si="27"/>
        <v>9.323574251825105E-2</v>
      </c>
      <c r="V53" s="3">
        <f t="shared" si="27"/>
        <v>8.9350919913323903E-2</v>
      </c>
      <c r="W53" s="2">
        <f t="shared" si="24"/>
        <v>67.111111111111114</v>
      </c>
      <c r="X53" s="3">
        <f t="shared" si="25"/>
        <v>0</v>
      </c>
    </row>
    <row r="54" spans="1:24" ht="15.75" thickBot="1" x14ac:dyDescent="0.3">
      <c r="A54" s="4">
        <v>667</v>
      </c>
      <c r="B54" s="4">
        <v>50</v>
      </c>
      <c r="C54" s="2">
        <f t="shared" si="15"/>
        <v>40.75555555555556</v>
      </c>
      <c r="D54" s="4"/>
      <c r="E54" s="23"/>
      <c r="F54">
        <f t="shared" si="16"/>
        <v>2469</v>
      </c>
      <c r="G54" s="9">
        <f t="shared" si="17"/>
        <v>44737.334253437126</v>
      </c>
      <c r="H54" s="9">
        <f t="shared" si="18"/>
        <v>44737.04007379715</v>
      </c>
      <c r="I54" s="9">
        <f t="shared" si="19"/>
        <v>44736.771403440609</v>
      </c>
      <c r="J54" s="9">
        <f t="shared" si="20"/>
        <v>44736.528320737103</v>
      </c>
      <c r="K54" s="9">
        <f t="shared" si="21"/>
        <v>44736.307336461177</v>
      </c>
      <c r="L54" s="9">
        <f t="shared" si="22"/>
        <v>44736.105568209226</v>
      </c>
      <c r="M54" s="9">
        <f t="shared" si="23"/>
        <v>44735.920613978291</v>
      </c>
      <c r="N54" s="61"/>
      <c r="O54" s="60">
        <v>90</v>
      </c>
      <c r="P54" s="3">
        <f t="shared" si="27"/>
        <v>0.12483783258520646</v>
      </c>
      <c r="Q54" s="3">
        <f t="shared" si="27"/>
        <v>0.11835804671962225</v>
      </c>
      <c r="R54" s="3">
        <f t="shared" si="27"/>
        <v>0.11244014438364114</v>
      </c>
      <c r="S54" s="3">
        <f t="shared" si="27"/>
        <v>0.10708585179394392</v>
      </c>
      <c r="T54" s="3">
        <f t="shared" si="27"/>
        <v>0.10221831307603739</v>
      </c>
      <c r="U54" s="3">
        <f t="shared" si="27"/>
        <v>9.777403859447055E-2</v>
      </c>
      <c r="V54" s="3">
        <f t="shared" si="27"/>
        <v>9.370012031970093E-2</v>
      </c>
      <c r="W54" s="2">
        <f t="shared" si="24"/>
        <v>70.37777777777778</v>
      </c>
      <c r="X54" s="3">
        <f t="shared" si="25"/>
        <v>-8.3333333333333329E-2</v>
      </c>
    </row>
    <row r="55" spans="1:24" ht="15.75" thickBot="1" x14ac:dyDescent="0.3">
      <c r="A55" s="4">
        <v>1136</v>
      </c>
      <c r="B55" s="4">
        <v>50</v>
      </c>
      <c r="C55" s="2">
        <f t="shared" si="15"/>
        <v>61.599999999999994</v>
      </c>
      <c r="D55" s="4"/>
      <c r="E55" s="23"/>
      <c r="F55">
        <f t="shared" si="16"/>
        <v>2519</v>
      </c>
      <c r="G55" s="9">
        <f t="shared" si="17"/>
        <v>44737.477578463739</v>
      </c>
      <c r="H55" s="9">
        <f t="shared" si="18"/>
        <v>44737.175959448512</v>
      </c>
      <c r="I55" s="9">
        <f t="shared" si="19"/>
        <v>44736.900494809408</v>
      </c>
      <c r="J55" s="9">
        <f t="shared" si="20"/>
        <v>44736.651264897861</v>
      </c>
      <c r="K55" s="9">
        <f t="shared" si="21"/>
        <v>44736.424692250992</v>
      </c>
      <c r="L55" s="9">
        <f t="shared" si="22"/>
        <v>44736.217821573395</v>
      </c>
      <c r="M55" s="9">
        <f t="shared" si="23"/>
        <v>44736.028190118952</v>
      </c>
      <c r="N55" s="61"/>
      <c r="O55" s="60">
        <v>90</v>
      </c>
      <c r="P55" s="3">
        <f t="shared" si="27"/>
        <v>0.14332502661187579</v>
      </c>
      <c r="Q55" s="3">
        <f t="shared" si="27"/>
        <v>0.13588565136487099</v>
      </c>
      <c r="R55" s="3">
        <f t="shared" si="27"/>
        <v>0.12909136879662744</v>
      </c>
      <c r="S55" s="3">
        <f t="shared" si="27"/>
        <v>0.1229441607586928</v>
      </c>
      <c r="T55" s="3">
        <f t="shared" si="27"/>
        <v>0.11735578981511585</v>
      </c>
      <c r="U55" s="3">
        <f t="shared" si="27"/>
        <v>0.1122533641709804</v>
      </c>
      <c r="V55" s="3">
        <f t="shared" si="27"/>
        <v>0.10757614066385619</v>
      </c>
      <c r="W55" s="2">
        <f t="shared" si="24"/>
        <v>80.8</v>
      </c>
      <c r="X55" s="3">
        <f t="shared" si="25"/>
        <v>0</v>
      </c>
    </row>
    <row r="56" spans="1:24" ht="15.75" thickBot="1" x14ac:dyDescent="0.3">
      <c r="A56" s="4">
        <v>1024</v>
      </c>
      <c r="B56" s="4">
        <v>50</v>
      </c>
      <c r="C56" s="2">
        <f t="shared" si="15"/>
        <v>56.622222222222234</v>
      </c>
      <c r="D56" s="4"/>
      <c r="E56" s="56"/>
      <c r="F56">
        <f t="shared" si="16"/>
        <v>2569</v>
      </c>
      <c r="G56" s="9">
        <f t="shared" si="17"/>
        <v>44737.616488638043</v>
      </c>
      <c r="H56" s="9">
        <f t="shared" si="18"/>
        <v>44737.307659403246</v>
      </c>
      <c r="I56" s="9">
        <f t="shared" si="19"/>
        <v>44737.025609766402</v>
      </c>
      <c r="J56" s="9">
        <f t="shared" si="20"/>
        <v>44736.770421999761</v>
      </c>
      <c r="K56" s="9">
        <f t="shared" si="21"/>
        <v>44736.538433120986</v>
      </c>
      <c r="L56" s="9">
        <f t="shared" si="22"/>
        <v>44736.326617188177</v>
      </c>
      <c r="M56" s="9">
        <f t="shared" si="23"/>
        <v>44736.132452583115</v>
      </c>
      <c r="N56" s="61"/>
      <c r="O56" s="60">
        <v>90</v>
      </c>
      <c r="P56" s="3">
        <f t="shared" si="27"/>
        <v>0.13891017430699956</v>
      </c>
      <c r="Q56" s="3">
        <f t="shared" si="27"/>
        <v>0.13169995473316981</v>
      </c>
      <c r="R56" s="3">
        <f t="shared" si="27"/>
        <v>0.12511495699651135</v>
      </c>
      <c r="S56" s="3">
        <f t="shared" si="27"/>
        <v>0.11915710190143936</v>
      </c>
      <c r="T56" s="3">
        <f t="shared" si="27"/>
        <v>0.11374086999682848</v>
      </c>
      <c r="U56" s="3">
        <f t="shared" si="27"/>
        <v>0.10879561477957507</v>
      </c>
      <c r="V56" s="3">
        <f t="shared" si="27"/>
        <v>0.10426246416375944</v>
      </c>
      <c r="W56" s="2">
        <f t="shared" si="24"/>
        <v>78.311111111111117</v>
      </c>
      <c r="X56" s="3">
        <f t="shared" si="25"/>
        <v>0</v>
      </c>
    </row>
    <row r="57" spans="1:24" x14ac:dyDescent="0.25">
      <c r="A57" s="4">
        <v>180</v>
      </c>
      <c r="B57" s="4">
        <v>43</v>
      </c>
      <c r="C57" s="2">
        <f t="shared" si="4"/>
        <v>20.413436692506465</v>
      </c>
      <c r="D57" s="4" t="s">
        <v>35</v>
      </c>
      <c r="E57" s="24"/>
      <c r="F57">
        <f t="shared" si="5"/>
        <v>2612</v>
      </c>
      <c r="G57" s="9">
        <f t="shared" si="6"/>
        <v>44737.708333333314</v>
      </c>
      <c r="H57" s="9">
        <f t="shared" si="7"/>
        <v>44737.3947368421</v>
      </c>
      <c r="I57" s="9">
        <f t="shared" si="8"/>
        <v>44737.108333333315</v>
      </c>
      <c r="J57" s="9">
        <f t="shared" si="9"/>
        <v>44736.849206349201</v>
      </c>
      <c r="K57" s="9">
        <f t="shared" si="10"/>
        <v>44736.613636363632</v>
      </c>
      <c r="L57" s="9">
        <f t="shared" si="11"/>
        <v>44736.398550724625</v>
      </c>
      <c r="M57" s="9">
        <f t="shared" si="12"/>
        <v>44736.201388888876</v>
      </c>
      <c r="N57" s="62"/>
      <c r="O57" s="60">
        <v>90</v>
      </c>
      <c r="P57" s="3">
        <f t="shared" ref="P57:V57" si="47">$W57/P$2/24</f>
        <v>9.1844695271086532E-2</v>
      </c>
      <c r="Q57" s="3">
        <f t="shared" si="47"/>
        <v>8.7077438855926684E-2</v>
      </c>
      <c r="R57" s="3">
        <f t="shared" si="47"/>
        <v>8.2723566913130361E-2</v>
      </c>
      <c r="S57" s="3">
        <f t="shared" si="47"/>
        <v>7.8784349441076526E-2</v>
      </c>
      <c r="T57" s="3">
        <f t="shared" si="47"/>
        <v>7.520324264830032E-2</v>
      </c>
      <c r="U57" s="3">
        <f t="shared" si="47"/>
        <v>7.1933536446200305E-2</v>
      </c>
      <c r="V57" s="3">
        <f t="shared" si="47"/>
        <v>6.8936305760941965E-2</v>
      </c>
      <c r="W57" s="2">
        <f t="shared" ref="W57" si="48">(B57+(A57/$E$2))*100/O57</f>
        <v>51.777777777777779</v>
      </c>
      <c r="X57" s="3">
        <f t="shared" si="14"/>
        <v>0</v>
      </c>
    </row>
    <row r="58" spans="1:24" x14ac:dyDescent="0.25">
      <c r="D58" s="26"/>
      <c r="E58" s="54"/>
      <c r="G58" s="10"/>
      <c r="H58" s="10"/>
      <c r="I58" s="10"/>
      <c r="J58" s="10"/>
      <c r="K58" s="10"/>
      <c r="L58" s="10"/>
      <c r="M58" s="10"/>
      <c r="P58" s="3"/>
      <c r="Q58" s="3"/>
      <c r="R58" s="3"/>
      <c r="S58" s="3"/>
      <c r="T58" s="3"/>
      <c r="U58" s="3"/>
      <c r="V58" s="3"/>
      <c r="X58" s="3"/>
    </row>
    <row r="59" spans="1:24" x14ac:dyDescent="0.25">
      <c r="A59" s="27"/>
      <c r="B59" s="27"/>
      <c r="D59" s="26"/>
      <c r="E59" s="25"/>
      <c r="F59" s="27"/>
      <c r="G59" s="10"/>
      <c r="H59" s="10"/>
      <c r="I59" s="26"/>
      <c r="J59" s="10"/>
      <c r="K59" s="10"/>
      <c r="L59" s="26"/>
      <c r="P59" s="3"/>
      <c r="Q59" s="3"/>
      <c r="R59" s="3"/>
      <c r="S59" s="3"/>
      <c r="T59" s="3"/>
      <c r="U59" s="3"/>
      <c r="V59" s="3"/>
    </row>
    <row r="60" spans="1:24" x14ac:dyDescent="0.25">
      <c r="G60" s="47" t="s">
        <v>15</v>
      </c>
    </row>
    <row r="61" spans="1:24" x14ac:dyDescent="0.25">
      <c r="G61" t="s">
        <v>16</v>
      </c>
    </row>
    <row r="62" spans="1:24" x14ac:dyDescent="0.25">
      <c r="G62" t="s">
        <v>14</v>
      </c>
    </row>
    <row r="63" spans="1:24" x14ac:dyDescent="0.25">
      <c r="G63" t="s">
        <v>17</v>
      </c>
    </row>
    <row r="64" spans="1:24" x14ac:dyDescent="0.25">
      <c r="G64" t="s">
        <v>23</v>
      </c>
    </row>
    <row r="65" spans="7:7" x14ac:dyDescent="0.25">
      <c r="G65" t="s">
        <v>37</v>
      </c>
    </row>
    <row r="66" spans="7:7" x14ac:dyDescent="0.25">
      <c r="G66" t="s">
        <v>36</v>
      </c>
    </row>
    <row r="68" spans="7:7" ht="18.75" x14ac:dyDescent="0.3">
      <c r="G68" s="47" t="s">
        <v>38</v>
      </c>
    </row>
  </sheetData>
  <mergeCells count="2">
    <mergeCell ref="W1:X2"/>
    <mergeCell ref="C1:F1"/>
  </mergeCells>
  <printOptions gridLines="1"/>
  <pageMargins left="0.23622047244094491" right="0.23622047244094491" top="0.74803149606299213" bottom="0.74803149606299213" header="0.31496062992125984" footer="0.31496062992125984"/>
  <pageSetup paperSize="9" scale="6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E6A36-5136-4B9A-A918-C7647F6422BB}">
  <sheetPr>
    <pageSetUpPr fitToPage="1"/>
  </sheetPr>
  <dimension ref="A1:N65"/>
  <sheetViews>
    <sheetView workbookViewId="0">
      <selection activeCell="D1" sqref="D1:F1"/>
    </sheetView>
  </sheetViews>
  <sheetFormatPr baseColWidth="10" defaultRowHeight="15" x14ac:dyDescent="0.25"/>
  <cols>
    <col min="1" max="1" width="8.42578125" style="29" bestFit="1" customWidth="1"/>
    <col min="2" max="2" width="7" style="39" bestFit="1" customWidth="1"/>
    <col min="3" max="3" width="4.5703125" style="40" bestFit="1" customWidth="1"/>
    <col min="4" max="4" width="16.28515625" style="29" bestFit="1" customWidth="1"/>
    <col min="5" max="5" width="30.5703125" style="29" customWidth="1"/>
    <col min="6" max="6" width="5.85546875" style="29" customWidth="1"/>
    <col min="7" max="12" width="12.140625" style="29" customWidth="1"/>
    <col min="13" max="13" width="12.42578125" style="29" customWidth="1"/>
    <col min="14" max="14" width="16.42578125" style="29" customWidth="1"/>
    <col min="15" max="16384" width="11.42578125" style="29"/>
  </cols>
  <sheetData>
    <row r="1" spans="1:14" ht="18.75" x14ac:dyDescent="0.3">
      <c r="A1"/>
      <c r="B1"/>
      <c r="C1" s="2"/>
      <c r="D1" s="57" t="s">
        <v>25</v>
      </c>
      <c r="E1" s="57"/>
      <c r="F1" s="57"/>
      <c r="G1" s="15">
        <v>7</v>
      </c>
      <c r="H1" s="13" t="s">
        <v>10</v>
      </c>
      <c r="I1"/>
      <c r="J1"/>
      <c r="K1" s="7" t="s">
        <v>7</v>
      </c>
      <c r="L1" s="4"/>
      <c r="M1"/>
      <c r="N1"/>
    </row>
    <row r="2" spans="1:14" ht="15.75" thickBot="1" x14ac:dyDescent="0.3">
      <c r="A2"/>
      <c r="B2"/>
      <c r="C2"/>
      <c r="D2" s="48" t="s">
        <v>22</v>
      </c>
      <c r="E2" s="49">
        <v>50</v>
      </c>
      <c r="F2"/>
      <c r="G2" s="14">
        <v>44737.708333333336</v>
      </c>
      <c r="H2" s="13" t="s">
        <v>9</v>
      </c>
      <c r="I2"/>
      <c r="J2"/>
      <c r="K2"/>
      <c r="L2" s="27"/>
      <c r="M2" s="27"/>
      <c r="N2"/>
    </row>
    <row r="3" spans="1:14" ht="19.5" thickBot="1" x14ac:dyDescent="0.35">
      <c r="A3" s="42">
        <v>33626</v>
      </c>
      <c r="B3" s="21">
        <v>2612</v>
      </c>
      <c r="C3" s="44"/>
      <c r="D3" s="20" t="s">
        <v>6</v>
      </c>
      <c r="E3" s="32">
        <v>0.95833333333333326</v>
      </c>
      <c r="F3" s="43"/>
      <c r="G3" s="22">
        <v>18.013793103448275</v>
      </c>
      <c r="H3" s="17">
        <v>19</v>
      </c>
      <c r="I3" s="17">
        <v>20</v>
      </c>
      <c r="J3" s="17">
        <v>21</v>
      </c>
      <c r="K3" s="17">
        <v>22</v>
      </c>
      <c r="L3" s="17">
        <v>23</v>
      </c>
      <c r="M3" s="17">
        <v>24</v>
      </c>
      <c r="N3"/>
    </row>
    <row r="4" spans="1:14" ht="84.75" customHeight="1" thickBot="1" x14ac:dyDescent="0.3">
      <c r="A4" s="16" t="s">
        <v>3</v>
      </c>
      <c r="B4" s="16" t="s">
        <v>1</v>
      </c>
      <c r="C4" s="12" t="s">
        <v>20</v>
      </c>
      <c r="D4" s="16" t="s">
        <v>2</v>
      </c>
      <c r="E4" s="11" t="s">
        <v>8</v>
      </c>
      <c r="F4" s="16" t="s">
        <v>21</v>
      </c>
      <c r="G4" s="33" t="s">
        <v>9</v>
      </c>
      <c r="H4" s="19" t="s">
        <v>12</v>
      </c>
      <c r="I4" s="19" t="s">
        <v>12</v>
      </c>
      <c r="J4" s="19" t="s">
        <v>12</v>
      </c>
      <c r="K4" s="19" t="s">
        <v>12</v>
      </c>
      <c r="L4" s="19" t="s">
        <v>12</v>
      </c>
      <c r="M4" s="19" t="s">
        <v>12</v>
      </c>
      <c r="N4" s="11" t="s">
        <v>19</v>
      </c>
    </row>
    <row r="5" spans="1:14" ht="21.75" thickBot="1" x14ac:dyDescent="0.4">
      <c r="A5"/>
      <c r="B5">
        <v>0</v>
      </c>
      <c r="C5" s="2"/>
      <c r="D5" s="5" t="s">
        <v>0</v>
      </c>
      <c r="E5" s="3">
        <v>0</v>
      </c>
      <c r="F5">
        <v>0</v>
      </c>
      <c r="G5" s="36">
        <v>44730.708333333336</v>
      </c>
      <c r="H5" s="6">
        <v>44730.708333333336</v>
      </c>
      <c r="I5" s="6">
        <v>44730.708333333336</v>
      </c>
      <c r="J5" s="6">
        <v>44730.708333333336</v>
      </c>
      <c r="K5" s="6">
        <v>44730.708333333336</v>
      </c>
      <c r="L5" s="6">
        <v>44730.708333333336</v>
      </c>
      <c r="M5" s="6">
        <v>44730.708333333336</v>
      </c>
      <c r="N5" s="14">
        <v>44730.708333333336</v>
      </c>
    </row>
    <row r="6" spans="1:14" ht="15.75" thickBot="1" x14ac:dyDescent="0.3">
      <c r="A6" s="4">
        <v>118</v>
      </c>
      <c r="B6" s="4">
        <v>50</v>
      </c>
      <c r="C6" s="2">
        <v>4.7199999999999989</v>
      </c>
      <c r="D6" s="4"/>
      <c r="E6" s="23"/>
      <c r="F6">
        <v>50</v>
      </c>
      <c r="G6" s="9">
        <v>44730.801210788697</v>
      </c>
      <c r="H6" s="9">
        <v>44730.796389926225</v>
      </c>
      <c r="I6" s="9">
        <v>44730.791987096578</v>
      </c>
      <c r="J6" s="9">
        <v>44730.788003584043</v>
      </c>
      <c r="K6" s="9">
        <v>44730.784382209014</v>
      </c>
      <c r="L6" s="9">
        <v>44730.781075736159</v>
      </c>
      <c r="M6" s="9">
        <v>44730.778044802704</v>
      </c>
      <c r="N6" s="61"/>
    </row>
    <row r="7" spans="1:14" ht="15.75" thickBot="1" x14ac:dyDescent="0.3">
      <c r="A7" s="4">
        <v>337</v>
      </c>
      <c r="B7" s="4">
        <v>50</v>
      </c>
      <c r="C7" s="2">
        <v>13.480000000000004</v>
      </c>
      <c r="D7" s="4"/>
      <c r="E7" s="23"/>
      <c r="F7">
        <v>100</v>
      </c>
      <c r="G7" s="9">
        <v>44730.901857595753</v>
      </c>
      <c r="H7" s="9">
        <v>44730.891812597743</v>
      </c>
      <c r="I7" s="9">
        <v>44730.882638634517</v>
      </c>
      <c r="J7" s="9">
        <v>44730.874338382084</v>
      </c>
      <c r="K7" s="9">
        <v>44730.866792698049</v>
      </c>
      <c r="L7" s="9">
        <v>44730.859903160454</v>
      </c>
      <c r="M7" s="9">
        <v>44730.853587750986</v>
      </c>
      <c r="N7" s="61"/>
    </row>
    <row r="8" spans="1:14" ht="15.75" thickBot="1" x14ac:dyDescent="0.3">
      <c r="A8" s="4">
        <v>625</v>
      </c>
      <c r="B8" s="4">
        <v>50</v>
      </c>
      <c r="C8" s="2">
        <v>25</v>
      </c>
      <c r="D8" s="4"/>
      <c r="E8" s="23"/>
      <c r="F8">
        <v>150</v>
      </c>
      <c r="G8" s="9">
        <v>44731.012721632425</v>
      </c>
      <c r="H8" s="9">
        <v>44730.996922167178</v>
      </c>
      <c r="I8" s="9">
        <v>44730.982492725481</v>
      </c>
      <c r="J8" s="9">
        <v>44730.969437516331</v>
      </c>
      <c r="K8" s="9">
        <v>44730.957569144375</v>
      </c>
      <c r="L8" s="9">
        <v>44730.946732804769</v>
      </c>
      <c r="M8" s="9">
        <v>44730.936799493458</v>
      </c>
      <c r="N8" s="61"/>
    </row>
    <row r="9" spans="1:14" ht="15.75" thickBot="1" x14ac:dyDescent="0.3">
      <c r="A9" s="4">
        <v>320</v>
      </c>
      <c r="B9" s="4">
        <v>50</v>
      </c>
      <c r="C9" s="2">
        <v>12.799999999999997</v>
      </c>
      <c r="D9" s="4"/>
      <c r="E9" s="23"/>
      <c r="F9">
        <v>200</v>
      </c>
      <c r="G9" s="9">
        <v>44731.112765339123</v>
      </c>
      <c r="H9" s="9">
        <v>44731.091773042637</v>
      </c>
      <c r="I9" s="9">
        <v>44731.072601057167</v>
      </c>
      <c r="J9" s="9">
        <v>44731.055254975079</v>
      </c>
      <c r="K9" s="9">
        <v>44731.039485809546</v>
      </c>
      <c r="L9" s="9">
        <v>44731.025087875802</v>
      </c>
      <c r="M9" s="9">
        <v>44731.011889769863</v>
      </c>
      <c r="N9" s="61"/>
    </row>
    <row r="10" spans="1:14" ht="15.75" thickBot="1" x14ac:dyDescent="0.3">
      <c r="A10" s="4">
        <v>278</v>
      </c>
      <c r="B10" s="4">
        <v>50</v>
      </c>
      <c r="C10" s="2">
        <v>11.120000000000005</v>
      </c>
      <c r="D10" s="4"/>
      <c r="E10" s="23"/>
      <c r="F10">
        <v>250</v>
      </c>
      <c r="G10" s="9">
        <v>44731.211319033166</v>
      </c>
      <c r="H10" s="9">
        <v>44731.18521124548</v>
      </c>
      <c r="I10" s="9">
        <v>44731.161367349872</v>
      </c>
      <c r="J10" s="9">
        <v>44731.13979430146</v>
      </c>
      <c r="K10" s="9">
        <v>44731.120182439277</v>
      </c>
      <c r="L10" s="9">
        <v>44731.102275956415</v>
      </c>
      <c r="M10" s="9">
        <v>44731.085861680447</v>
      </c>
      <c r="N10" s="61"/>
    </row>
    <row r="11" spans="1:14" ht="15.75" thickBot="1" x14ac:dyDescent="0.3">
      <c r="A11" s="4">
        <v>237</v>
      </c>
      <c r="B11" s="4">
        <v>50</v>
      </c>
      <c r="C11" s="2">
        <v>9.480000000000004</v>
      </c>
      <c r="D11" s="4"/>
      <c r="E11" s="23"/>
      <c r="F11">
        <v>300</v>
      </c>
      <c r="G11" s="9">
        <v>44731.308418191045</v>
      </c>
      <c r="H11" s="9">
        <v>44731.27727041077</v>
      </c>
      <c r="I11" s="9">
        <v>44731.248823556904</v>
      </c>
      <c r="J11" s="9">
        <v>44731.223085927202</v>
      </c>
      <c r="K11" s="9">
        <v>44731.19968808203</v>
      </c>
      <c r="L11" s="9">
        <v>44731.178324832093</v>
      </c>
      <c r="M11" s="9">
        <v>44731.158741852974</v>
      </c>
      <c r="N11" s="61"/>
    </row>
    <row r="12" spans="1:14" ht="15.75" thickBot="1" x14ac:dyDescent="0.3">
      <c r="A12" s="4">
        <v>221</v>
      </c>
      <c r="B12" s="4">
        <v>50</v>
      </c>
      <c r="C12" s="2">
        <v>8.8400000000000034</v>
      </c>
      <c r="D12" s="4"/>
      <c r="E12" s="23"/>
      <c r="F12">
        <v>350</v>
      </c>
      <c r="G12" s="9">
        <v>44731.40494972506</v>
      </c>
      <c r="H12" s="9">
        <v>44731.368791415065</v>
      </c>
      <c r="I12" s="9">
        <v>44731.335768510988</v>
      </c>
      <c r="J12" s="9">
        <v>44731.305890645373</v>
      </c>
      <c r="K12" s="9">
        <v>44731.278728949379</v>
      </c>
      <c r="L12" s="9">
        <v>44731.253929139995</v>
      </c>
      <c r="M12" s="9">
        <v>44731.231195981374</v>
      </c>
      <c r="N12" s="61"/>
    </row>
    <row r="13" spans="1:14" ht="15.75" thickBot="1" x14ac:dyDescent="0.3">
      <c r="A13" s="4">
        <v>275</v>
      </c>
      <c r="B13" s="4">
        <v>50</v>
      </c>
      <c r="C13" s="2">
        <v>11</v>
      </c>
      <c r="D13" s="4"/>
      <c r="E13" s="23">
        <v>6.25E-2</v>
      </c>
      <c r="F13">
        <v>400</v>
      </c>
      <c r="G13" s="9">
        <v>44731.503396989625</v>
      </c>
      <c r="H13" s="9">
        <v>44731.462128712723</v>
      </c>
      <c r="I13" s="9">
        <v>44731.424438943759</v>
      </c>
      <c r="J13" s="9">
        <v>44731.390338676589</v>
      </c>
      <c r="K13" s="9">
        <v>44731.359338433722</v>
      </c>
      <c r="L13" s="9">
        <v>44731.331033864146</v>
      </c>
      <c r="M13" s="9">
        <v>44731.305088008688</v>
      </c>
      <c r="N13" s="61"/>
    </row>
    <row r="14" spans="1:14" ht="15.75" thickBot="1" x14ac:dyDescent="0.3">
      <c r="A14" s="4">
        <v>401</v>
      </c>
      <c r="B14" s="4">
        <v>50</v>
      </c>
      <c r="C14" s="2">
        <v>16.040000000000006</v>
      </c>
      <c r="D14" s="4"/>
      <c r="E14" s="23"/>
      <c r="F14">
        <v>450</v>
      </c>
      <c r="G14" s="9">
        <v>44731.668814292148</v>
      </c>
      <c r="H14" s="9">
        <v>44731.622204028223</v>
      </c>
      <c r="I14" s="9">
        <v>44731.579635493479</v>
      </c>
      <c r="J14" s="9">
        <v>44731.5411211049</v>
      </c>
      <c r="K14" s="9">
        <v>44731.506108024376</v>
      </c>
      <c r="L14" s="9">
        <v>44731.474139559556</v>
      </c>
      <c r="M14" s="9">
        <v>44731.444835133458</v>
      </c>
      <c r="N14" s="61"/>
    </row>
    <row r="15" spans="1:14" ht="15.75" thickBot="1" x14ac:dyDescent="0.3">
      <c r="A15" s="4">
        <v>156</v>
      </c>
      <c r="B15" s="4">
        <v>50</v>
      </c>
      <c r="C15" s="2">
        <v>6.2399999999999949</v>
      </c>
      <c r="D15" s="4"/>
      <c r="E15" s="23"/>
      <c r="F15">
        <v>500</v>
      </c>
      <c r="G15" s="9">
        <v>44731.763039854195</v>
      </c>
      <c r="H15" s="9">
        <v>44731.71153875348</v>
      </c>
      <c r="I15" s="9">
        <v>44731.664503482469</v>
      </c>
      <c r="J15" s="9">
        <v>44731.621947761079</v>
      </c>
      <c r="K15" s="9">
        <v>44731.583260741638</v>
      </c>
      <c r="L15" s="9">
        <v>44731.54793781085</v>
      </c>
      <c r="M15" s="9">
        <v>44731.515558457621</v>
      </c>
      <c r="N15" s="61"/>
    </row>
    <row r="16" spans="1:14" ht="15.75" thickBot="1" x14ac:dyDescent="0.3">
      <c r="A16" s="4">
        <v>297</v>
      </c>
      <c r="B16" s="4">
        <v>50</v>
      </c>
      <c r="C16" s="2">
        <v>11.879999999999995</v>
      </c>
      <c r="D16" s="4"/>
      <c r="E16" s="23"/>
      <c r="F16">
        <v>550</v>
      </c>
      <c r="G16" s="9">
        <v>44731.86226760158</v>
      </c>
      <c r="H16" s="9">
        <v>44731.80561602251</v>
      </c>
      <c r="I16" s="9">
        <v>44731.75387688804</v>
      </c>
      <c r="J16" s="9">
        <v>44731.707065290197</v>
      </c>
      <c r="K16" s="9">
        <v>44731.664509292161</v>
      </c>
      <c r="L16" s="9">
        <v>44731.625653815696</v>
      </c>
      <c r="M16" s="9">
        <v>44731.590036295602</v>
      </c>
      <c r="N16" s="61"/>
    </row>
    <row r="17" spans="1:14" ht="15.75" thickBot="1" x14ac:dyDescent="0.3">
      <c r="A17" s="4">
        <v>280</v>
      </c>
      <c r="B17" s="4">
        <v>50</v>
      </c>
      <c r="C17" s="2">
        <v>11.200000000000003</v>
      </c>
      <c r="D17" s="4"/>
      <c r="E17" s="23"/>
      <c r="F17">
        <v>600</v>
      </c>
      <c r="G17" s="9">
        <v>44731.960892248608</v>
      </c>
      <c r="H17" s="9">
        <v>44731.89912149548</v>
      </c>
      <c r="I17" s="9">
        <v>44731.842707087359</v>
      </c>
      <c r="J17" s="9">
        <v>44731.791665480028</v>
      </c>
      <c r="K17" s="9">
        <v>44731.745264018813</v>
      </c>
      <c r="L17" s="9">
        <v>44731.702897467279</v>
      </c>
      <c r="M17" s="9">
        <v>44731.664061461699</v>
      </c>
      <c r="N17" s="61"/>
    </row>
    <row r="18" spans="1:14" ht="15.75" thickBot="1" x14ac:dyDescent="0.3">
      <c r="A18" s="4">
        <v>284</v>
      </c>
      <c r="B18" s="4">
        <v>52</v>
      </c>
      <c r="C18" s="2">
        <v>10.92307692307692</v>
      </c>
      <c r="D18" s="4" t="s">
        <v>30</v>
      </c>
      <c r="E18" s="23">
        <v>0.10416666666666667</v>
      </c>
      <c r="F18">
        <v>652</v>
      </c>
      <c r="G18" s="9">
        <v>44732.063206450774</v>
      </c>
      <c r="H18" s="9">
        <v>44731.996125014921</v>
      </c>
      <c r="I18" s="9">
        <v>44731.934860430825</v>
      </c>
      <c r="J18" s="9">
        <v>44731.879430569046</v>
      </c>
      <c r="K18" s="9">
        <v>44731.829039785604</v>
      </c>
      <c r="L18" s="9">
        <v>44731.783030809427</v>
      </c>
      <c r="M18" s="9">
        <v>44731.740855914592</v>
      </c>
      <c r="N18" s="61"/>
    </row>
    <row r="19" spans="1:14" ht="15.75" thickBot="1" x14ac:dyDescent="0.3">
      <c r="A19" s="4">
        <v>225</v>
      </c>
      <c r="B19" s="4">
        <v>50</v>
      </c>
      <c r="C19" s="2">
        <v>9</v>
      </c>
      <c r="D19" s="4"/>
      <c r="E19" s="23"/>
      <c r="F19">
        <v>702</v>
      </c>
      <c r="G19" s="9">
        <v>44732.264046557415</v>
      </c>
      <c r="H19" s="9">
        <v>44732.191947226129</v>
      </c>
      <c r="I19" s="9">
        <v>44732.126099864807</v>
      </c>
      <c r="J19" s="9">
        <v>44732.066523680776</v>
      </c>
      <c r="K19" s="9">
        <v>44732.012363513466</v>
      </c>
      <c r="L19" s="9">
        <v>44731.962912925934</v>
      </c>
      <c r="M19" s="9">
        <v>44731.917583220689</v>
      </c>
      <c r="N19" s="61"/>
    </row>
    <row r="20" spans="1:14" ht="15.75" thickBot="1" x14ac:dyDescent="0.3">
      <c r="A20" s="4">
        <v>227</v>
      </c>
      <c r="B20" s="4">
        <v>50</v>
      </c>
      <c r="C20" s="2">
        <v>9.0799999999999983</v>
      </c>
      <c r="D20" s="4"/>
      <c r="E20" s="23"/>
      <c r="F20">
        <v>752</v>
      </c>
      <c r="G20" s="9">
        <v>44732.360790950377</v>
      </c>
      <c r="H20" s="9">
        <v>44732.283670040801</v>
      </c>
      <c r="I20" s="9">
        <v>44732.213236538744</v>
      </c>
      <c r="J20" s="9">
        <v>44732.149510989286</v>
      </c>
      <c r="K20" s="9">
        <v>44732.091578671592</v>
      </c>
      <c r="L20" s="9">
        <v>44732.038683946746</v>
      </c>
      <c r="M20" s="9">
        <v>44731.990197115636</v>
      </c>
      <c r="N20" s="61"/>
    </row>
    <row r="21" spans="1:14" ht="15.75" thickBot="1" x14ac:dyDescent="0.3">
      <c r="A21" s="4">
        <v>268</v>
      </c>
      <c r="B21" s="4">
        <v>50</v>
      </c>
      <c r="C21" s="2">
        <v>10.719999999999999</v>
      </c>
      <c r="D21" s="4"/>
      <c r="E21" s="23"/>
      <c r="F21">
        <v>802</v>
      </c>
      <c r="G21" s="9">
        <v>44732.458989879502</v>
      </c>
      <c r="H21" s="9">
        <v>44732.376771893025</v>
      </c>
      <c r="I21" s="9">
        <v>44732.301683298356</v>
      </c>
      <c r="J21" s="9">
        <v>44732.233745998441</v>
      </c>
      <c r="K21" s="9">
        <v>44732.17198481669</v>
      </c>
      <c r="L21" s="9">
        <v>44732.115594172494</v>
      </c>
      <c r="M21" s="9">
        <v>44732.063902748647</v>
      </c>
      <c r="N21" s="61"/>
    </row>
    <row r="22" spans="1:14" ht="15.75" thickBot="1" x14ac:dyDescent="0.3">
      <c r="A22" s="4">
        <v>136</v>
      </c>
      <c r="B22" s="4">
        <v>50</v>
      </c>
      <c r="C22" s="2">
        <v>5.4399999999999977</v>
      </c>
      <c r="D22" s="4"/>
      <c r="E22" s="23">
        <v>4.1666666666666664E-2</v>
      </c>
      <c r="F22">
        <v>852</v>
      </c>
      <c r="G22" s="9">
        <v>44732.552505911714</v>
      </c>
      <c r="H22" s="9">
        <v>44732.465433917037</v>
      </c>
      <c r="I22" s="9">
        <v>44732.385912221165</v>
      </c>
      <c r="J22" s="9">
        <v>44732.313964020163</v>
      </c>
      <c r="K22" s="9">
        <v>44732.2485565647</v>
      </c>
      <c r="L22" s="9">
        <v>44732.188836714064</v>
      </c>
      <c r="M22" s="9">
        <v>44732.134093517656</v>
      </c>
      <c r="N22" s="61"/>
    </row>
    <row r="23" spans="1:14" ht="15.75" thickBot="1" x14ac:dyDescent="0.3">
      <c r="A23" s="4">
        <v>136</v>
      </c>
      <c r="B23" s="4">
        <v>50</v>
      </c>
      <c r="C23" s="2">
        <v>5.4399999999999977</v>
      </c>
      <c r="D23" s="4"/>
      <c r="E23" s="23"/>
      <c r="F23">
        <v>902</v>
      </c>
      <c r="G23" s="9">
        <v>44732.687688610589</v>
      </c>
      <c r="H23" s="9">
        <v>44732.595762607714</v>
      </c>
      <c r="I23" s="9">
        <v>44732.511807810639</v>
      </c>
      <c r="J23" s="9">
        <v>44732.435848708548</v>
      </c>
      <c r="K23" s="9">
        <v>44732.366794979374</v>
      </c>
      <c r="L23" s="9">
        <v>44732.303745922298</v>
      </c>
      <c r="M23" s="9">
        <v>44732.245950953329</v>
      </c>
      <c r="N23" s="61"/>
    </row>
    <row r="24" spans="1:14" ht="15.75" thickBot="1" x14ac:dyDescent="0.3">
      <c r="A24" s="4">
        <v>273</v>
      </c>
      <c r="B24" s="4">
        <v>50</v>
      </c>
      <c r="C24" s="2">
        <v>10.920000000000002</v>
      </c>
      <c r="D24" s="4"/>
      <c r="E24" s="23"/>
      <c r="F24">
        <v>952</v>
      </c>
      <c r="G24" s="9">
        <v>44732.786064922169</v>
      </c>
      <c r="H24" s="9">
        <v>44732.689032635244</v>
      </c>
      <c r="I24" s="9">
        <v>44732.600414336797</v>
      </c>
      <c r="J24" s="9">
        <v>44732.52023587632</v>
      </c>
      <c r="K24" s="9">
        <v>44732.447346366789</v>
      </c>
      <c r="L24" s="9">
        <v>44732.380795075478</v>
      </c>
      <c r="M24" s="9">
        <v>44732.319789725123</v>
      </c>
      <c r="N24" s="61"/>
    </row>
    <row r="25" spans="1:14" ht="15.75" thickBot="1" x14ac:dyDescent="0.3">
      <c r="A25" s="4">
        <v>218</v>
      </c>
      <c r="B25" s="4">
        <v>50</v>
      </c>
      <c r="C25" s="2">
        <v>8.7199999999999989</v>
      </c>
      <c r="D25" s="4"/>
      <c r="E25" s="23"/>
      <c r="F25">
        <v>1002</v>
      </c>
      <c r="G25" s="9">
        <v>44732.882490026706</v>
      </c>
      <c r="H25" s="9">
        <v>44732.780452734354</v>
      </c>
      <c r="I25" s="9">
        <v>44732.687263430955</v>
      </c>
      <c r="J25" s="9">
        <v>44732.602949299326</v>
      </c>
      <c r="K25" s="9">
        <v>44732.52630008875</v>
      </c>
      <c r="L25" s="9">
        <v>44732.456316026917</v>
      </c>
      <c r="M25" s="9">
        <v>44732.392163970253</v>
      </c>
      <c r="N25" s="61"/>
    </row>
    <row r="26" spans="1:14" ht="15.75" thickBot="1" x14ac:dyDescent="0.3">
      <c r="A26" s="4">
        <v>184</v>
      </c>
      <c r="B26" s="4">
        <v>50</v>
      </c>
      <c r="C26" s="2">
        <v>7.3599999999999994</v>
      </c>
      <c r="D26" s="4"/>
      <c r="E26" s="23"/>
      <c r="F26">
        <v>1052</v>
      </c>
      <c r="G26" s="9">
        <v>44732.977708930528</v>
      </c>
      <c r="H26" s="9">
        <v>44732.870729241353</v>
      </c>
      <c r="I26" s="9">
        <v>44732.773026112598</v>
      </c>
      <c r="J26" s="9">
        <v>44732.684628043753</v>
      </c>
      <c r="K26" s="9">
        <v>44732.604266162976</v>
      </c>
      <c r="L26" s="9">
        <v>44732.530892271825</v>
      </c>
      <c r="M26" s="9">
        <v>44732.463632871622</v>
      </c>
      <c r="N26" s="61"/>
    </row>
    <row r="27" spans="1:14" ht="15.75" thickBot="1" x14ac:dyDescent="0.3">
      <c r="A27" s="4">
        <v>358</v>
      </c>
      <c r="B27" s="4">
        <v>65</v>
      </c>
      <c r="C27" s="2">
        <v>11.015384615384619</v>
      </c>
      <c r="D27" s="4" t="s">
        <v>31</v>
      </c>
      <c r="E27" s="23">
        <v>0.10416666666666667</v>
      </c>
      <c r="F27">
        <v>1117</v>
      </c>
      <c r="G27" s="9">
        <v>44733.105708112707</v>
      </c>
      <c r="H27" s="9">
        <v>44732.99208454584</v>
      </c>
      <c r="I27" s="9">
        <v>44732.888313651863</v>
      </c>
      <c r="J27" s="9">
        <v>44732.794425700195</v>
      </c>
      <c r="K27" s="9">
        <v>44732.709073016849</v>
      </c>
      <c r="L27" s="9">
        <v>44732.631142305967</v>
      </c>
      <c r="M27" s="9">
        <v>44732.559705821004</v>
      </c>
      <c r="N27" s="61"/>
    </row>
    <row r="28" spans="1:14" ht="15.75" thickBot="1" x14ac:dyDescent="0.3">
      <c r="A28" s="4">
        <v>617</v>
      </c>
      <c r="B28" s="4">
        <v>50</v>
      </c>
      <c r="C28" s="2">
        <v>24.680000000000007</v>
      </c>
      <c r="D28" s="4"/>
      <c r="E28" s="23"/>
      <c r="F28">
        <v>1167</v>
      </c>
      <c r="G28" s="9">
        <v>44733.320455004112</v>
      </c>
      <c r="H28" s="9">
        <v>44733.201091701441</v>
      </c>
      <c r="I28" s="9">
        <v>44733.092078783018</v>
      </c>
      <c r="J28" s="9">
        <v>44732.993448047324</v>
      </c>
      <c r="K28" s="9">
        <v>44732.903783742142</v>
      </c>
      <c r="L28" s="9">
        <v>44732.821916333058</v>
      </c>
      <c r="M28" s="9">
        <v>44732.746871208074</v>
      </c>
      <c r="N28" s="61"/>
    </row>
    <row r="29" spans="1:14" ht="15.75" thickBot="1" x14ac:dyDescent="0.3">
      <c r="A29" s="4">
        <v>683</v>
      </c>
      <c r="B29" s="4">
        <v>50</v>
      </c>
      <c r="C29" s="2">
        <v>27.319999999999993</v>
      </c>
      <c r="D29" s="4"/>
      <c r="E29" s="23"/>
      <c r="F29">
        <v>1217</v>
      </c>
      <c r="G29" s="9">
        <v>44733.433376677305</v>
      </c>
      <c r="H29" s="9">
        <v>44733.308152104488</v>
      </c>
      <c r="I29" s="9">
        <v>44733.19378616591</v>
      </c>
      <c r="J29" s="9">
        <v>44733.090312221502</v>
      </c>
      <c r="K29" s="9">
        <v>44732.996244999318</v>
      </c>
      <c r="L29" s="9">
        <v>44732.910357535569</v>
      </c>
      <c r="M29" s="9">
        <v>44732.83162736048</v>
      </c>
      <c r="N29" s="61"/>
    </row>
    <row r="30" spans="1:14" ht="15.75" thickBot="1" x14ac:dyDescent="0.3">
      <c r="A30" s="4">
        <v>329</v>
      </c>
      <c r="B30" s="4">
        <v>50</v>
      </c>
      <c r="C30" s="2">
        <v>13.159999999999997</v>
      </c>
      <c r="D30" s="4"/>
      <c r="E30" s="23"/>
      <c r="F30">
        <v>1267</v>
      </c>
      <c r="G30" s="9">
        <v>44733.533739672428</v>
      </c>
      <c r="H30" s="9">
        <v>44733.403305695509</v>
      </c>
      <c r="I30" s="9">
        <v>44733.284182077376</v>
      </c>
      <c r="J30" s="9">
        <v>44733.176403565754</v>
      </c>
      <c r="K30" s="9">
        <v>44733.078423100655</v>
      </c>
      <c r="L30" s="9">
        <v>44732.988962675976</v>
      </c>
      <c r="M30" s="9">
        <v>44732.906957286701</v>
      </c>
      <c r="N30" s="61"/>
    </row>
    <row r="31" spans="1:14" ht="15.75" thickBot="1" x14ac:dyDescent="0.3">
      <c r="A31" s="4">
        <v>323</v>
      </c>
      <c r="B31" s="4">
        <v>50</v>
      </c>
      <c r="C31" s="2">
        <v>12.920000000000002</v>
      </c>
      <c r="D31" s="4"/>
      <c r="E31" s="23">
        <v>8.3333333333333329E-2</v>
      </c>
      <c r="F31">
        <v>1317</v>
      </c>
      <c r="G31" s="9">
        <v>44733.633889808596</v>
      </c>
      <c r="H31" s="9">
        <v>44733.498257476153</v>
      </c>
      <c r="I31" s="9">
        <v>44733.374386268988</v>
      </c>
      <c r="J31" s="9">
        <v>44733.262312319668</v>
      </c>
      <c r="K31" s="9">
        <v>44733.160426911214</v>
      </c>
      <c r="L31" s="9">
        <v>44733.067401103464</v>
      </c>
      <c r="M31" s="9">
        <v>44732.982127446376</v>
      </c>
      <c r="N31" s="61"/>
    </row>
    <row r="32" spans="1:14" ht="15.75" thickBot="1" x14ac:dyDescent="0.3">
      <c r="A32" s="4">
        <v>1038</v>
      </c>
      <c r="B32" s="4">
        <v>50</v>
      </c>
      <c r="C32" s="2">
        <v>41.52000000000001</v>
      </c>
      <c r="D32" s="4"/>
      <c r="E32" s="23"/>
      <c r="F32">
        <v>1367</v>
      </c>
      <c r="G32" s="9">
        <v>44733.842738969695</v>
      </c>
      <c r="H32" s="9">
        <v>44733.700591659617</v>
      </c>
      <c r="I32" s="9">
        <v>44733.570770409948</v>
      </c>
      <c r="J32" s="9">
        <v>44733.453313088838</v>
      </c>
      <c r="K32" s="9">
        <v>44733.346533706026</v>
      </c>
      <c r="L32" s="9">
        <v>44733.249039486909</v>
      </c>
      <c r="M32" s="9">
        <v>44733.159669786066</v>
      </c>
      <c r="N32" s="61"/>
    </row>
    <row r="33" spans="1:14" ht="15.75" thickBot="1" x14ac:dyDescent="0.3">
      <c r="A33" s="4">
        <v>877</v>
      </c>
      <c r="B33" s="4">
        <v>50</v>
      </c>
      <c r="C33" s="2">
        <v>35.079999999999984</v>
      </c>
      <c r="D33" s="4"/>
      <c r="E33" s="23"/>
      <c r="F33">
        <v>1417</v>
      </c>
      <c r="G33" s="9">
        <v>44733.962543082285</v>
      </c>
      <c r="H33" s="9">
        <v>44733.814177264729</v>
      </c>
      <c r="I33" s="9">
        <v>44733.678676734802</v>
      </c>
      <c r="J33" s="9">
        <v>44733.556081017276</v>
      </c>
      <c r="K33" s="9">
        <v>44733.444630364989</v>
      </c>
      <c r="L33" s="9">
        <v>44733.342871073743</v>
      </c>
      <c r="M33" s="9">
        <v>44733.249591723448</v>
      </c>
      <c r="N33" s="61"/>
    </row>
    <row r="34" spans="1:14" ht="15.75" thickBot="1" x14ac:dyDescent="0.3">
      <c r="A34" s="4">
        <v>796</v>
      </c>
      <c r="B34" s="4">
        <v>50</v>
      </c>
      <c r="C34" s="2">
        <v>31.840000000000003</v>
      </c>
      <c r="D34" s="4"/>
      <c r="E34" s="23"/>
      <c r="F34">
        <v>1467</v>
      </c>
      <c r="G34" s="9">
        <v>44734.079473599049</v>
      </c>
      <c r="H34" s="9">
        <v>44733.925038429799</v>
      </c>
      <c r="I34" s="9">
        <v>44733.783994841622</v>
      </c>
      <c r="J34" s="9">
        <v>44733.656383976151</v>
      </c>
      <c r="K34" s="9">
        <v>44733.540374098462</v>
      </c>
      <c r="L34" s="9">
        <v>44733.434452036192</v>
      </c>
      <c r="M34" s="9">
        <v>44733.337356812466</v>
      </c>
      <c r="N34" s="61"/>
    </row>
    <row r="35" spans="1:14" ht="15.75" thickBot="1" x14ac:dyDescent="0.3">
      <c r="A35" s="4">
        <v>1390</v>
      </c>
      <c r="B35" s="4">
        <v>58</v>
      </c>
      <c r="C35" s="2">
        <v>47.931034482758633</v>
      </c>
      <c r="D35" s="4" t="s">
        <v>32</v>
      </c>
      <c r="E35" s="23">
        <v>0.10416666666666667</v>
      </c>
      <c r="F35">
        <v>1525</v>
      </c>
      <c r="G35" s="9">
        <v>44734.231667748594</v>
      </c>
      <c r="H35" s="9">
        <v>44734.069332846717</v>
      </c>
      <c r="I35" s="9">
        <v>44733.921074537699</v>
      </c>
      <c r="J35" s="9">
        <v>44733.786936067649</v>
      </c>
      <c r="K35" s="9">
        <v>44733.664992003985</v>
      </c>
      <c r="L35" s="9">
        <v>44733.553651771908</v>
      </c>
      <c r="M35" s="9">
        <v>44733.451589892531</v>
      </c>
      <c r="N35" s="61"/>
    </row>
    <row r="36" spans="1:14" ht="15.75" thickBot="1" x14ac:dyDescent="0.3">
      <c r="A36" s="4">
        <v>1611</v>
      </c>
      <c r="B36" s="4">
        <v>50</v>
      </c>
      <c r="C36" s="2">
        <v>73.094736842105277</v>
      </c>
      <c r="D36" s="4"/>
      <c r="E36" s="23"/>
      <c r="F36">
        <v>1575</v>
      </c>
      <c r="G36" s="9">
        <v>44734.489354265286</v>
      </c>
      <c r="H36" s="9">
        <v>44734.319050819468</v>
      </c>
      <c r="I36" s="9">
        <v>44734.163514945147</v>
      </c>
      <c r="J36" s="9">
        <v>44734.022792011252</v>
      </c>
      <c r="K36" s="9">
        <v>44733.894862071364</v>
      </c>
      <c r="L36" s="9">
        <v>44733.778056474039</v>
      </c>
      <c r="M36" s="9">
        <v>44733.670984676515</v>
      </c>
      <c r="N36" s="61"/>
    </row>
    <row r="37" spans="1:14" ht="15.75" thickBot="1" x14ac:dyDescent="0.3">
      <c r="A37" s="4">
        <v>1459</v>
      </c>
      <c r="B37" s="4">
        <v>50</v>
      </c>
      <c r="C37" s="2">
        <v>66.694736842105272</v>
      </c>
      <c r="D37" s="4"/>
      <c r="E37" s="23"/>
      <c r="F37">
        <v>1625</v>
      </c>
      <c r="G37" s="9">
        <v>44734.637197876633</v>
      </c>
      <c r="H37" s="9">
        <v>44734.4592205156</v>
      </c>
      <c r="I37" s="9">
        <v>44734.296676156475</v>
      </c>
      <c r="J37" s="9">
        <v>44734.149612212517</v>
      </c>
      <c r="K37" s="9">
        <v>44734.015917718025</v>
      </c>
      <c r="L37" s="9">
        <v>44733.893848831714</v>
      </c>
      <c r="M37" s="9">
        <v>44733.78195235262</v>
      </c>
      <c r="N37" s="61"/>
    </row>
    <row r="38" spans="1:14" ht="15.75" thickBot="1" x14ac:dyDescent="0.3">
      <c r="A38" s="4">
        <v>1223</v>
      </c>
      <c r="B38" s="4">
        <v>50</v>
      </c>
      <c r="C38" s="2">
        <v>56.757894736842132</v>
      </c>
      <c r="D38" s="4"/>
      <c r="E38" s="23">
        <v>8.3333333333333329E-2</v>
      </c>
      <c r="F38">
        <v>1675</v>
      </c>
      <c r="G38" s="9">
        <v>44734.776228380564</v>
      </c>
      <c r="H38" s="9">
        <v>44734.591034554171</v>
      </c>
      <c r="I38" s="9">
        <v>44734.421899493114</v>
      </c>
      <c r="J38" s="9">
        <v>44734.268872533125</v>
      </c>
      <c r="K38" s="9">
        <v>44734.12975711497</v>
      </c>
      <c r="L38" s="9">
        <v>44734.002738689662</v>
      </c>
      <c r="M38" s="9">
        <v>44733.886305133157</v>
      </c>
      <c r="N38" s="61"/>
    </row>
    <row r="39" spans="1:14" ht="15.75" thickBot="1" x14ac:dyDescent="0.3">
      <c r="A39" s="4">
        <v>391</v>
      </c>
      <c r="B39" s="4">
        <v>50</v>
      </c>
      <c r="C39" s="2">
        <v>21.726315789473688</v>
      </c>
      <c r="D39" s="4"/>
      <c r="E39" s="23"/>
      <c r="F39">
        <v>1725</v>
      </c>
      <c r="G39" s="9">
        <v>44734.967522279803</v>
      </c>
      <c r="H39" s="9">
        <v>44734.776724692638</v>
      </c>
      <c r="I39" s="9">
        <v>44734.602471791324</v>
      </c>
      <c r="J39" s="9">
        <v>44734.444814404436</v>
      </c>
      <c r="K39" s="9">
        <v>44734.301489507285</v>
      </c>
      <c r="L39" s="9">
        <v>44734.170627644628</v>
      </c>
      <c r="M39" s="9">
        <v>44734.05067093722</v>
      </c>
      <c r="N39" s="61"/>
    </row>
    <row r="40" spans="1:14" ht="15.75" thickBot="1" x14ac:dyDescent="0.3">
      <c r="A40" s="4">
        <v>1864</v>
      </c>
      <c r="B40" s="4">
        <v>50</v>
      </c>
      <c r="C40" s="2">
        <v>83.747368421052641</v>
      </c>
      <c r="D40" s="4"/>
      <c r="E40" s="23"/>
      <c r="F40">
        <v>1775</v>
      </c>
      <c r="G40" s="9">
        <v>44735.130490079733</v>
      </c>
      <c r="H40" s="9">
        <v>44734.931233546871</v>
      </c>
      <c r="I40" s="9">
        <v>44734.749255202849</v>
      </c>
      <c r="J40" s="9">
        <v>44734.584608129699</v>
      </c>
      <c r="K40" s="9">
        <v>44734.434928972303</v>
      </c>
      <c r="L40" s="9">
        <v>44734.29826539378</v>
      </c>
      <c r="M40" s="9">
        <v>44734.172990446823</v>
      </c>
      <c r="N40" s="61"/>
    </row>
    <row r="41" spans="1:14" ht="15.75" thickBot="1" x14ac:dyDescent="0.3">
      <c r="A41" s="4">
        <v>1296</v>
      </c>
      <c r="B41" s="4">
        <v>50</v>
      </c>
      <c r="C41" s="2">
        <v>59.831578947368428</v>
      </c>
      <c r="D41" s="4"/>
      <c r="E41" s="23"/>
      <c r="F41">
        <v>1825</v>
      </c>
      <c r="G41" s="9">
        <v>44735.272246671972</v>
      </c>
      <c r="H41" s="9">
        <v>44735.065632174432</v>
      </c>
      <c r="I41" s="9">
        <v>44734.876933899031</v>
      </c>
      <c r="J41" s="9">
        <v>44734.706206887968</v>
      </c>
      <c r="K41" s="9">
        <v>44734.551000514286</v>
      </c>
      <c r="L41" s="9">
        <v>44734.409290346979</v>
      </c>
      <c r="M41" s="9">
        <v>44734.279389360308</v>
      </c>
      <c r="N41" s="61"/>
    </row>
    <row r="42" spans="1:14" ht="15.75" thickBot="1" x14ac:dyDescent="0.3">
      <c r="A42" s="4">
        <v>1266</v>
      </c>
      <c r="B42" s="4">
        <v>50</v>
      </c>
      <c r="C42" s="2">
        <v>58.56842105263155</v>
      </c>
      <c r="D42" s="4"/>
      <c r="E42" s="23">
        <v>4.1666666666666664E-2</v>
      </c>
      <c r="F42">
        <v>1875</v>
      </c>
      <c r="G42" s="9">
        <v>44735.412882953948</v>
      </c>
      <c r="H42" s="9">
        <v>44735.198968642137</v>
      </c>
      <c r="I42" s="9">
        <v>44735.003603543351</v>
      </c>
      <c r="J42" s="9">
        <v>44734.826844644464</v>
      </c>
      <c r="K42" s="9">
        <v>44734.666154736391</v>
      </c>
      <c r="L42" s="9">
        <v>44734.519437863775</v>
      </c>
      <c r="M42" s="9">
        <v>44734.384947397237</v>
      </c>
      <c r="N42" s="61"/>
    </row>
    <row r="43" spans="1:14" ht="15.75" thickBot="1" x14ac:dyDescent="0.3">
      <c r="A43" s="4">
        <v>949</v>
      </c>
      <c r="B43" s="4">
        <v>50</v>
      </c>
      <c r="C43" s="2">
        <v>45.221052631578942</v>
      </c>
      <c r="D43" s="4"/>
      <c r="E43" s="23"/>
      <c r="F43">
        <v>1925</v>
      </c>
      <c r="G43" s="9">
        <v>44735.58334795745</v>
      </c>
      <c r="H43" s="9">
        <v>44735.36274828732</v>
      </c>
      <c r="I43" s="9">
        <v>44735.161277539606</v>
      </c>
      <c r="J43" s="9">
        <v>44734.978994482168</v>
      </c>
      <c r="K43" s="9">
        <v>44734.81328261178</v>
      </c>
      <c r="L43" s="9">
        <v>44734.661980469216</v>
      </c>
      <c r="M43" s="9">
        <v>44734.523286838565</v>
      </c>
      <c r="N43" s="61"/>
    </row>
    <row r="44" spans="1:14" ht="15.75" thickBot="1" x14ac:dyDescent="0.3">
      <c r="A44" s="4">
        <v>1313</v>
      </c>
      <c r="B44" s="4">
        <v>50</v>
      </c>
      <c r="C44" s="2">
        <v>60.547368421052653</v>
      </c>
      <c r="D44" s="4"/>
      <c r="E44" s="23">
        <v>4.1666666666666664E-2</v>
      </c>
      <c r="F44">
        <v>1975</v>
      </c>
      <c r="G44" s="9">
        <v>44735.725739392175</v>
      </c>
      <c r="H44" s="9">
        <v>44735.497748805472</v>
      </c>
      <c r="I44" s="9">
        <v>44735.289528031848</v>
      </c>
      <c r="J44" s="9">
        <v>44735.101137808109</v>
      </c>
      <c r="K44" s="9">
        <v>44734.929873968365</v>
      </c>
      <c r="L44" s="9">
        <v>44734.773502636381</v>
      </c>
      <c r="M44" s="9">
        <v>44734.630162248766</v>
      </c>
      <c r="N44" s="61"/>
    </row>
    <row r="45" spans="1:14" ht="15.75" thickBot="1" x14ac:dyDescent="0.3">
      <c r="A45" s="4">
        <v>1155</v>
      </c>
      <c r="B45" s="4">
        <v>50</v>
      </c>
      <c r="C45" s="2">
        <v>53.894736842105232</v>
      </c>
      <c r="D45" s="4"/>
      <c r="E45" s="23"/>
      <c r="F45">
        <v>2025</v>
      </c>
      <c r="G45" s="9">
        <v>44735.903897192831</v>
      </c>
      <c r="H45" s="9">
        <v>44735.668821948355</v>
      </c>
      <c r="I45" s="9">
        <v>44735.454130850922</v>
      </c>
      <c r="J45" s="9">
        <v>44735.259886524691</v>
      </c>
      <c r="K45" s="9">
        <v>44735.083300773586</v>
      </c>
      <c r="L45" s="9">
        <v>44734.92207030514</v>
      </c>
      <c r="M45" s="9">
        <v>44734.774275709104</v>
      </c>
      <c r="N45" s="61"/>
    </row>
    <row r="46" spans="1:14" ht="15.75" thickBot="1" x14ac:dyDescent="0.3">
      <c r="A46" s="4">
        <v>529</v>
      </c>
      <c r="B46" s="4">
        <v>52</v>
      </c>
      <c r="C46" s="2">
        <v>26.680161943319845</v>
      </c>
      <c r="D46" s="4" t="s">
        <v>33</v>
      </c>
      <c r="E46" s="23">
        <v>0.10416666666666667</v>
      </c>
      <c r="F46">
        <v>2077</v>
      </c>
      <c r="G46" s="9">
        <v>44736.020745553506</v>
      </c>
      <c r="H46" s="9">
        <v>44735.779605221709</v>
      </c>
      <c r="I46" s="9">
        <v>44735.559374960605</v>
      </c>
      <c r="J46" s="9">
        <v>44735.360119010104</v>
      </c>
      <c r="K46" s="9">
        <v>44735.178977236937</v>
      </c>
      <c r="L46" s="9">
        <v>44735.013586922258</v>
      </c>
      <c r="M46" s="9">
        <v>44734.861979133842</v>
      </c>
      <c r="N46" s="61"/>
    </row>
    <row r="47" spans="1:14" ht="15.75" thickBot="1" x14ac:dyDescent="0.3">
      <c r="A47" s="4">
        <v>1414</v>
      </c>
      <c r="B47" s="4">
        <v>50</v>
      </c>
      <c r="C47" s="2">
        <v>73.955555555555549</v>
      </c>
      <c r="D47" s="4"/>
      <c r="E47" s="23"/>
      <c r="F47">
        <v>2127</v>
      </c>
      <c r="G47" s="9">
        <v>44736.279195540897</v>
      </c>
      <c r="H47" s="9">
        <v>44736.030047036737</v>
      </c>
      <c r="I47" s="9">
        <v>44735.802503018211</v>
      </c>
      <c r="J47" s="9">
        <v>44735.596629858621</v>
      </c>
      <c r="K47" s="9">
        <v>44735.409472440821</v>
      </c>
      <c r="L47" s="9">
        <v>44735.238589581044</v>
      </c>
      <c r="M47" s="9">
        <v>44735.081946959624</v>
      </c>
      <c r="N47" s="61"/>
    </row>
    <row r="48" spans="1:14" ht="15.75" thickBot="1" x14ac:dyDescent="0.3">
      <c r="A48" s="4">
        <v>115</v>
      </c>
      <c r="B48" s="4">
        <v>50</v>
      </c>
      <c r="C48" s="2">
        <v>16.222222222222229</v>
      </c>
      <c r="D48" s="4"/>
      <c r="E48" s="23"/>
      <c r="F48">
        <v>2177</v>
      </c>
      <c r="G48" s="9">
        <v>44736.382274458549</v>
      </c>
      <c r="H48" s="9">
        <v>44736.127775578629</v>
      </c>
      <c r="I48" s="9">
        <v>44735.895345133009</v>
      </c>
      <c r="J48" s="9">
        <v>44735.685050920336</v>
      </c>
      <c r="K48" s="9">
        <v>44735.493874363361</v>
      </c>
      <c r="L48" s="9">
        <v>44735.319321854782</v>
      </c>
      <c r="M48" s="9">
        <v>44735.159315388621</v>
      </c>
      <c r="N48" s="61"/>
    </row>
    <row r="49" spans="1:14" ht="15.75" thickBot="1" x14ac:dyDescent="0.3">
      <c r="A49" s="4">
        <v>607</v>
      </c>
      <c r="B49" s="4">
        <v>50</v>
      </c>
      <c r="C49" s="2">
        <v>38.088888888888903</v>
      </c>
      <c r="D49" s="4"/>
      <c r="E49" s="23"/>
      <c r="F49">
        <v>2227</v>
      </c>
      <c r="G49" s="9">
        <v>44736.504747191684</v>
      </c>
      <c r="H49" s="9">
        <v>44736.243891287864</v>
      </c>
      <c r="I49" s="9">
        <v>44736.005655056782</v>
      </c>
      <c r="J49" s="9">
        <v>44735.790107990601</v>
      </c>
      <c r="K49" s="9">
        <v>44735.594156112245</v>
      </c>
      <c r="L49" s="9">
        <v>44735.415243527634</v>
      </c>
      <c r="M49" s="9">
        <v>44735.251240325102</v>
      </c>
      <c r="N49" s="61"/>
    </row>
    <row r="50" spans="1:14" ht="15.75" thickBot="1" x14ac:dyDescent="0.3">
      <c r="A50" s="4">
        <v>1535</v>
      </c>
      <c r="B50" s="4">
        <v>50</v>
      </c>
      <c r="C50" s="2">
        <v>79.333333333333371</v>
      </c>
      <c r="D50" s="4"/>
      <c r="E50" s="23"/>
      <c r="F50">
        <v>2277</v>
      </c>
      <c r="G50" s="9">
        <v>44736.663800129631</v>
      </c>
      <c r="H50" s="9">
        <v>44736.39468848348</v>
      </c>
      <c r="I50" s="9">
        <v>44736.148912392615</v>
      </c>
      <c r="J50" s="9">
        <v>44735.926543548536</v>
      </c>
      <c r="K50" s="9">
        <v>44735.724390053911</v>
      </c>
      <c r="L50" s="9">
        <v>44735.539815124015</v>
      </c>
      <c r="M50" s="9">
        <v>44735.370621438298</v>
      </c>
      <c r="N50" s="61"/>
    </row>
    <row r="51" spans="1:14" ht="15.75" thickBot="1" x14ac:dyDescent="0.3">
      <c r="A51" s="4">
        <v>470</v>
      </c>
      <c r="B51" s="4">
        <v>42</v>
      </c>
      <c r="C51" s="2">
        <v>35.978835978835974</v>
      </c>
      <c r="D51" s="4" t="s">
        <v>34</v>
      </c>
      <c r="E51" s="23">
        <v>0.10416666666666667</v>
      </c>
      <c r="F51">
        <v>2319</v>
      </c>
      <c r="G51" s="9">
        <v>44736.765105222701</v>
      </c>
      <c r="H51" s="9">
        <v>44736.490735272258</v>
      </c>
      <c r="I51" s="9">
        <v>44736.240156841959</v>
      </c>
      <c r="J51" s="9">
        <v>44736.013443024101</v>
      </c>
      <c r="K51" s="9">
        <v>44735.807339553314</v>
      </c>
      <c r="L51" s="9">
        <v>44735.619158123445</v>
      </c>
      <c r="M51" s="9">
        <v>44735.446658479414</v>
      </c>
      <c r="N51" s="61"/>
    </row>
    <row r="52" spans="1:14" ht="15.75" thickBot="1" x14ac:dyDescent="0.3">
      <c r="A52" s="4">
        <v>995</v>
      </c>
      <c r="B52" s="4">
        <v>50</v>
      </c>
      <c r="C52" s="2">
        <v>55.333333333333343</v>
      </c>
      <c r="D52" s="4"/>
      <c r="E52" s="23"/>
      <c r="F52">
        <v>2369</v>
      </c>
      <c r="G52" s="9">
        <v>44737.007038932272</v>
      </c>
      <c r="H52" s="9">
        <v>44736.725518097206</v>
      </c>
      <c r="I52" s="9">
        <v>44736.468408858993</v>
      </c>
      <c r="J52" s="9">
        <v>44736.235786214929</v>
      </c>
      <c r="K52" s="9">
        <v>44736.024311083951</v>
      </c>
      <c r="L52" s="9">
        <v>44735.831225094778</v>
      </c>
      <c r="M52" s="9">
        <v>44735.654229604719</v>
      </c>
      <c r="N52" s="61"/>
    </row>
    <row r="53" spans="1:14" ht="15.75" thickBot="1" x14ac:dyDescent="0.3">
      <c r="A53" s="4">
        <v>520</v>
      </c>
      <c r="B53" s="4">
        <v>50</v>
      </c>
      <c r="C53" s="2">
        <v>34.222222222222229</v>
      </c>
      <c r="D53" s="4"/>
      <c r="E53" s="23">
        <v>8.3333333333333329E-2</v>
      </c>
      <c r="F53">
        <v>2419</v>
      </c>
      <c r="G53" s="9">
        <v>44737.126082271207</v>
      </c>
      <c r="H53" s="9">
        <v>44736.838382417096</v>
      </c>
      <c r="I53" s="9">
        <v>44736.575629962892</v>
      </c>
      <c r="J53" s="9">
        <v>44736.337901551975</v>
      </c>
      <c r="K53" s="9">
        <v>44736.121784814764</v>
      </c>
      <c r="L53" s="9">
        <v>44735.924460837297</v>
      </c>
      <c r="M53" s="9">
        <v>44735.743580524635</v>
      </c>
      <c r="N53" s="61"/>
    </row>
    <row r="54" spans="1:14" ht="15.75" thickBot="1" x14ac:dyDescent="0.3">
      <c r="A54" s="4">
        <v>667</v>
      </c>
      <c r="B54" s="4">
        <v>50</v>
      </c>
      <c r="C54" s="2">
        <v>40.75555555555556</v>
      </c>
      <c r="D54" s="4"/>
      <c r="E54" s="23"/>
      <c r="F54">
        <v>2469</v>
      </c>
      <c r="G54" s="9">
        <v>44737.334253437126</v>
      </c>
      <c r="H54" s="9">
        <v>44737.04007379715</v>
      </c>
      <c r="I54" s="9">
        <v>44736.771403440609</v>
      </c>
      <c r="J54" s="9">
        <v>44736.528320737103</v>
      </c>
      <c r="K54" s="9">
        <v>44736.307336461177</v>
      </c>
      <c r="L54" s="9">
        <v>44736.105568209226</v>
      </c>
      <c r="M54" s="9">
        <v>44735.920613978291</v>
      </c>
      <c r="N54" s="61"/>
    </row>
    <row r="55" spans="1:14" ht="15.75" thickBot="1" x14ac:dyDescent="0.3">
      <c r="A55" s="4">
        <v>1136</v>
      </c>
      <c r="B55" s="4">
        <v>50</v>
      </c>
      <c r="C55" s="2">
        <v>61.599999999999994</v>
      </c>
      <c r="D55" s="4"/>
      <c r="E55" s="23"/>
      <c r="F55">
        <v>2519</v>
      </c>
      <c r="G55" s="9">
        <v>44737.477578463739</v>
      </c>
      <c r="H55" s="9">
        <v>44737.175959448512</v>
      </c>
      <c r="I55" s="9">
        <v>44736.900494809408</v>
      </c>
      <c r="J55" s="9">
        <v>44736.651264897861</v>
      </c>
      <c r="K55" s="9">
        <v>44736.424692250992</v>
      </c>
      <c r="L55" s="9">
        <v>44736.217821573395</v>
      </c>
      <c r="M55" s="9">
        <v>44736.028190118952</v>
      </c>
      <c r="N55" s="61"/>
    </row>
    <row r="56" spans="1:14" ht="15.75" thickBot="1" x14ac:dyDescent="0.3">
      <c r="A56" s="4">
        <v>1024</v>
      </c>
      <c r="B56" s="4">
        <v>50</v>
      </c>
      <c r="C56" s="2">
        <v>56.622222222222234</v>
      </c>
      <c r="D56" s="4"/>
      <c r="E56" s="56"/>
      <c r="F56">
        <v>2569</v>
      </c>
      <c r="G56" s="9">
        <v>44737.616488638043</v>
      </c>
      <c r="H56" s="9">
        <v>44737.307659403246</v>
      </c>
      <c r="I56" s="9">
        <v>44737.025609766402</v>
      </c>
      <c r="J56" s="9">
        <v>44736.770421999761</v>
      </c>
      <c r="K56" s="9">
        <v>44736.538433120986</v>
      </c>
      <c r="L56" s="9">
        <v>44736.326617188177</v>
      </c>
      <c r="M56" s="9">
        <v>44736.132452583115</v>
      </c>
      <c r="N56" s="61"/>
    </row>
    <row r="57" spans="1:14" x14ac:dyDescent="0.25">
      <c r="A57" s="4">
        <v>180</v>
      </c>
      <c r="B57" s="4">
        <v>43</v>
      </c>
      <c r="C57" s="2">
        <v>20.413436692506465</v>
      </c>
      <c r="D57" s="4" t="s">
        <v>35</v>
      </c>
      <c r="E57" s="24"/>
      <c r="F57">
        <v>2612</v>
      </c>
      <c r="G57" s="9">
        <v>44737.708333333314</v>
      </c>
      <c r="H57" s="9">
        <v>44737.3947368421</v>
      </c>
      <c r="I57" s="9">
        <v>44737.108333333315</v>
      </c>
      <c r="J57" s="9">
        <v>44736.849206349201</v>
      </c>
      <c r="K57" s="9">
        <v>44736.613636363632</v>
      </c>
      <c r="L57" s="9">
        <v>44736.398550724625</v>
      </c>
      <c r="M57" s="9">
        <v>44736.201388888876</v>
      </c>
      <c r="N57" s="62"/>
    </row>
    <row r="58" spans="1:14" x14ac:dyDescent="0.25">
      <c r="B58" s="29"/>
      <c r="C58" s="29"/>
    </row>
    <row r="59" spans="1:14" x14ac:dyDescent="0.25">
      <c r="A59" s="28"/>
      <c r="C59" s="41"/>
      <c r="D59" s="25"/>
      <c r="E59" s="28"/>
      <c r="F59" s="10"/>
      <c r="G59" s="10"/>
      <c r="H59" s="10"/>
      <c r="I59" s="10"/>
      <c r="J59" s="10"/>
      <c r="K59" s="10"/>
      <c r="L59" s="10"/>
    </row>
    <row r="60" spans="1:14" x14ac:dyDescent="0.25">
      <c r="F60" s="45" t="s">
        <v>26</v>
      </c>
    </row>
    <row r="61" spans="1:14" x14ac:dyDescent="0.25">
      <c r="F61" s="45" t="s">
        <v>27</v>
      </c>
    </row>
    <row r="64" spans="1:14" x14ac:dyDescent="0.25">
      <c r="F64" s="46" t="s">
        <v>29</v>
      </c>
    </row>
    <row r="65" spans="6:6" x14ac:dyDescent="0.25">
      <c r="F65" s="55" t="s">
        <v>28</v>
      </c>
    </row>
  </sheetData>
  <mergeCells count="1">
    <mergeCell ref="D1:F1"/>
  </mergeCells>
  <printOptions gridLines="1"/>
  <pageMargins left="0.70866141732283472" right="0.70866141732283472" top="0.78740157480314965" bottom="0.78740157480314965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blindi</dc:creator>
  <cp:lastModifiedBy>Fritz Blindenbacher</cp:lastModifiedBy>
  <cp:lastPrinted>2022-06-06T09:05:19Z</cp:lastPrinted>
  <dcterms:created xsi:type="dcterms:W3CDTF">2018-09-10T11:01:27Z</dcterms:created>
  <dcterms:modified xsi:type="dcterms:W3CDTF">2022-08-12T09:26:08Z</dcterms:modified>
</cp:coreProperties>
</file>